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BW and Dosing Volume" sheetId="1" r:id="rId1"/>
    <sheet name="Biochemistry" sheetId="2" r:id="rId2"/>
    <sheet name="Food Intake and Water Intake" sheetId="3" r:id="rId3"/>
    <sheet name="Total Bilirubin Graph" sheetId="5" r:id="rId4"/>
    <sheet name="Direct Bilirubin Graph" sheetId="6" r:id="rId5"/>
    <sheet name="SGPT Graph" sheetId="7" r:id="rId6"/>
    <sheet name="SGOT Graph" sheetId="8" r:id="rId7"/>
    <sheet name="ALP Graph" sheetId="9" r:id="rId8"/>
    <sheet name="FOOD Intake Graph" sheetId="11" r:id="rId9"/>
    <sheet name="Water Intake Graph" sheetId="12" r:id="rId10"/>
    <sheet name="Body Weight Graph" sheetId="15" r:id="rId11"/>
    <sheet name="Sheet1" sheetId="4" r:id="rId12"/>
  </sheets>
  <calcPr calcId="125725"/>
</workbook>
</file>

<file path=xl/calcChain.xml><?xml version="1.0" encoding="utf-8"?>
<calcChain xmlns="http://schemas.openxmlformats.org/spreadsheetml/2006/main">
  <c r="O24" i="3"/>
  <c r="P24" s="1"/>
  <c r="M24"/>
  <c r="N24" s="1"/>
  <c r="K24"/>
  <c r="L24" s="1"/>
  <c r="O23"/>
  <c r="P23" s="1"/>
  <c r="M23"/>
  <c r="N23" s="1"/>
  <c r="K23"/>
  <c r="L23" s="1"/>
  <c r="O22"/>
  <c r="P22" s="1"/>
  <c r="M22"/>
  <c r="N22" s="1"/>
  <c r="K22"/>
  <c r="L22" s="1"/>
  <c r="O21"/>
  <c r="P21" s="1"/>
  <c r="M21"/>
  <c r="N21" s="1"/>
  <c r="K21"/>
  <c r="L21" s="1"/>
  <c r="O20"/>
  <c r="P20" s="1"/>
  <c r="M20"/>
  <c r="N20" s="1"/>
  <c r="K20"/>
  <c r="L20" s="1"/>
  <c r="O19"/>
  <c r="P19" s="1"/>
  <c r="M19"/>
  <c r="N19" s="1"/>
  <c r="K19"/>
  <c r="L19" s="1"/>
  <c r="O18"/>
  <c r="P18" s="1"/>
  <c r="M18"/>
  <c r="N18" s="1"/>
  <c r="K18"/>
  <c r="L18" s="1"/>
  <c r="O17"/>
  <c r="P17" s="1"/>
  <c r="M17"/>
  <c r="N17" s="1"/>
  <c r="K17"/>
  <c r="L17" s="1"/>
  <c r="O11"/>
  <c r="P11" s="1"/>
  <c r="M11"/>
  <c r="N11" s="1"/>
  <c r="K11"/>
  <c r="L11" s="1"/>
  <c r="O10"/>
  <c r="P10" s="1"/>
  <c r="M10"/>
  <c r="N10" s="1"/>
  <c r="K10"/>
  <c r="L10" s="1"/>
  <c r="O9"/>
  <c r="P9" s="1"/>
  <c r="M9"/>
  <c r="N9" s="1"/>
  <c r="K9"/>
  <c r="L9" s="1"/>
  <c r="O8"/>
  <c r="P8" s="1"/>
  <c r="M8"/>
  <c r="N8" s="1"/>
  <c r="K8"/>
  <c r="L8" s="1"/>
  <c r="O7"/>
  <c r="P7" s="1"/>
  <c r="M7"/>
  <c r="N7" s="1"/>
  <c r="K7"/>
  <c r="L7" s="1"/>
  <c r="O6"/>
  <c r="P6" s="1"/>
  <c r="M6"/>
  <c r="N6" s="1"/>
  <c r="K6"/>
  <c r="L6" s="1"/>
  <c r="O5"/>
  <c r="P5" s="1"/>
  <c r="M5"/>
  <c r="N5" s="1"/>
  <c r="K5"/>
  <c r="L5" s="1"/>
  <c r="O4"/>
  <c r="P4" s="1"/>
  <c r="M4"/>
  <c r="N4" s="1"/>
  <c r="K4"/>
  <c r="L4" s="1"/>
  <c r="G61" i="1"/>
  <c r="F61"/>
  <c r="E61"/>
  <c r="D61"/>
  <c r="L60"/>
  <c r="M60" s="1"/>
  <c r="K60"/>
  <c r="J60"/>
  <c r="I60"/>
  <c r="L59"/>
  <c r="M59" s="1"/>
  <c r="K59"/>
  <c r="J59"/>
  <c r="I59"/>
  <c r="L58"/>
  <c r="M58" s="1"/>
  <c r="K58"/>
  <c r="J58"/>
  <c r="I58"/>
  <c r="L57"/>
  <c r="M57" s="1"/>
  <c r="K57"/>
  <c r="J57"/>
  <c r="I57"/>
  <c r="L56"/>
  <c r="M56" s="1"/>
  <c r="K56"/>
  <c r="J56"/>
  <c r="I56"/>
  <c r="L55"/>
  <c r="M55" s="1"/>
  <c r="M61" s="1"/>
  <c r="K55"/>
  <c r="K61" s="1"/>
  <c r="J55"/>
  <c r="J61" s="1"/>
  <c r="I55"/>
  <c r="I61" s="1"/>
  <c r="G54"/>
  <c r="F54"/>
  <c r="E54"/>
  <c r="D54"/>
  <c r="L53"/>
  <c r="M53" s="1"/>
  <c r="K53"/>
  <c r="J53"/>
  <c r="I53"/>
  <c r="L52"/>
  <c r="M52" s="1"/>
  <c r="K52"/>
  <c r="J52"/>
  <c r="I52"/>
  <c r="L51"/>
  <c r="M51" s="1"/>
  <c r="K51"/>
  <c r="J51"/>
  <c r="I51"/>
  <c r="L50"/>
  <c r="M50" s="1"/>
  <c r="K50"/>
  <c r="J50"/>
  <c r="I50"/>
  <c r="L49"/>
  <c r="M49" s="1"/>
  <c r="K49"/>
  <c r="J49"/>
  <c r="I49"/>
  <c r="L48"/>
  <c r="L54" s="1"/>
  <c r="K48"/>
  <c r="K54" s="1"/>
  <c r="J48"/>
  <c r="J54" s="1"/>
  <c r="I48"/>
  <c r="I54" s="1"/>
  <c r="G47"/>
  <c r="F47"/>
  <c r="E47"/>
  <c r="D47"/>
  <c r="L46"/>
  <c r="M46" s="1"/>
  <c r="K46"/>
  <c r="J46"/>
  <c r="I46"/>
  <c r="L45"/>
  <c r="M45" s="1"/>
  <c r="K45"/>
  <c r="J45"/>
  <c r="I45"/>
  <c r="L44"/>
  <c r="M44" s="1"/>
  <c r="K44"/>
  <c r="J44"/>
  <c r="I44"/>
  <c r="M43"/>
  <c r="L43"/>
  <c r="K43"/>
  <c r="J43"/>
  <c r="I43"/>
  <c r="L42"/>
  <c r="M42" s="1"/>
  <c r="K42"/>
  <c r="J42"/>
  <c r="I42"/>
  <c r="M41"/>
  <c r="L41"/>
  <c r="L47" s="1"/>
  <c r="K41"/>
  <c r="K47" s="1"/>
  <c r="J41"/>
  <c r="J47" s="1"/>
  <c r="I41"/>
  <c r="I47" s="1"/>
  <c r="G40"/>
  <c r="F40"/>
  <c r="E40"/>
  <c r="D40"/>
  <c r="L39"/>
  <c r="M39" s="1"/>
  <c r="K39"/>
  <c r="J39"/>
  <c r="I39"/>
  <c r="L38"/>
  <c r="M38" s="1"/>
  <c r="K38"/>
  <c r="J38"/>
  <c r="I38"/>
  <c r="M37"/>
  <c r="L37"/>
  <c r="K37"/>
  <c r="J37"/>
  <c r="I37"/>
  <c r="L36"/>
  <c r="M36" s="1"/>
  <c r="K36"/>
  <c r="J36"/>
  <c r="I36"/>
  <c r="M35"/>
  <c r="L35"/>
  <c r="K35"/>
  <c r="J35"/>
  <c r="I35"/>
  <c r="L34"/>
  <c r="L40" s="1"/>
  <c r="K34"/>
  <c r="K40" s="1"/>
  <c r="J34"/>
  <c r="J40" s="1"/>
  <c r="I34"/>
  <c r="I40" s="1"/>
  <c r="G33"/>
  <c r="F33"/>
  <c r="E33"/>
  <c r="D33"/>
  <c r="L32"/>
  <c r="M32" s="1"/>
  <c r="K32"/>
  <c r="J32"/>
  <c r="I32"/>
  <c r="L31"/>
  <c r="M31" s="1"/>
  <c r="K31"/>
  <c r="J31"/>
  <c r="I31"/>
  <c r="L30"/>
  <c r="M30" s="1"/>
  <c r="K30"/>
  <c r="J30"/>
  <c r="I30"/>
  <c r="L29"/>
  <c r="M29" s="1"/>
  <c r="K29"/>
  <c r="J29"/>
  <c r="I29"/>
  <c r="L28"/>
  <c r="M28" s="1"/>
  <c r="K28"/>
  <c r="J28"/>
  <c r="I28"/>
  <c r="L27"/>
  <c r="M27" s="1"/>
  <c r="M33" s="1"/>
  <c r="K27"/>
  <c r="K33" s="1"/>
  <c r="J27"/>
  <c r="J33" s="1"/>
  <c r="I27"/>
  <c r="I33" s="1"/>
  <c r="G26"/>
  <c r="F26"/>
  <c r="E26"/>
  <c r="D26"/>
  <c r="L25"/>
  <c r="M25" s="1"/>
  <c r="K25"/>
  <c r="J25"/>
  <c r="I25"/>
  <c r="L24"/>
  <c r="M24" s="1"/>
  <c r="K24"/>
  <c r="J24"/>
  <c r="I24"/>
  <c r="L23"/>
  <c r="M23" s="1"/>
  <c r="K23"/>
  <c r="J23"/>
  <c r="I23"/>
  <c r="L22"/>
  <c r="M22" s="1"/>
  <c r="K22"/>
  <c r="J22"/>
  <c r="I22"/>
  <c r="M21"/>
  <c r="L21"/>
  <c r="K21"/>
  <c r="J21"/>
  <c r="I21"/>
  <c r="L20"/>
  <c r="L26" s="1"/>
  <c r="K20"/>
  <c r="K26" s="1"/>
  <c r="J20"/>
  <c r="J26" s="1"/>
  <c r="I20"/>
  <c r="I26" s="1"/>
  <c r="G19"/>
  <c r="F19"/>
  <c r="E19"/>
  <c r="D19"/>
  <c r="L18"/>
  <c r="M18" s="1"/>
  <c r="K18"/>
  <c r="J18"/>
  <c r="I18"/>
  <c r="L17"/>
  <c r="M17" s="1"/>
  <c r="K17"/>
  <c r="J17"/>
  <c r="I17"/>
  <c r="L16"/>
  <c r="M16" s="1"/>
  <c r="K16"/>
  <c r="J16"/>
  <c r="I16"/>
  <c r="L15"/>
  <c r="M15" s="1"/>
  <c r="K15"/>
  <c r="J15"/>
  <c r="I15"/>
  <c r="L14"/>
  <c r="M14" s="1"/>
  <c r="K14"/>
  <c r="J14"/>
  <c r="I14"/>
  <c r="L13"/>
  <c r="M13" s="1"/>
  <c r="M19" s="1"/>
  <c r="K13"/>
  <c r="K19" s="1"/>
  <c r="J13"/>
  <c r="J19" s="1"/>
  <c r="I13"/>
  <c r="I19" s="1"/>
  <c r="G12"/>
  <c r="F12"/>
  <c r="E12"/>
  <c r="D12"/>
  <c r="L11"/>
  <c r="M11" s="1"/>
  <c r="K11"/>
  <c r="J11"/>
  <c r="I11"/>
  <c r="L10"/>
  <c r="M10" s="1"/>
  <c r="K10"/>
  <c r="J10"/>
  <c r="I10"/>
  <c r="M9"/>
  <c r="L9"/>
  <c r="K9"/>
  <c r="J9"/>
  <c r="I9"/>
  <c r="L8"/>
  <c r="M8" s="1"/>
  <c r="K8"/>
  <c r="J8"/>
  <c r="I8"/>
  <c r="M7"/>
  <c r="L7"/>
  <c r="K7"/>
  <c r="J7"/>
  <c r="I7"/>
  <c r="L6"/>
  <c r="L12" s="1"/>
  <c r="K6"/>
  <c r="K12" s="1"/>
  <c r="J6"/>
  <c r="J12" s="1"/>
  <c r="I6"/>
  <c r="I12" s="1"/>
  <c r="M47" l="1"/>
  <c r="M6"/>
  <c r="M12" s="1"/>
  <c r="L19"/>
  <c r="M20"/>
  <c r="M26" s="1"/>
  <c r="L33"/>
  <c r="M34"/>
  <c r="M40" s="1"/>
  <c r="M48"/>
  <c r="M54" s="1"/>
  <c r="L61"/>
</calcChain>
</file>

<file path=xl/sharedStrings.xml><?xml version="1.0" encoding="utf-8"?>
<sst xmlns="http://schemas.openxmlformats.org/spreadsheetml/2006/main" count="412" uniqueCount="136">
  <si>
    <t>Normal</t>
  </si>
  <si>
    <t>Disease</t>
  </si>
  <si>
    <t>Standard Gaduchi Extract</t>
  </si>
  <si>
    <t>Herbolive Syrup</t>
  </si>
  <si>
    <t>Hepatonej Syrup</t>
  </si>
  <si>
    <t>Hepanej Capsule</t>
  </si>
  <si>
    <t>Herbolive Capsule</t>
  </si>
  <si>
    <t>Hepatonej Capsule</t>
  </si>
  <si>
    <t>group no</t>
  </si>
  <si>
    <t>Treatment</t>
  </si>
  <si>
    <t>Marking</t>
  </si>
  <si>
    <t>T-Bilirubin (mg/dl)</t>
  </si>
  <si>
    <t>D-Bilirubin (mg/dl)</t>
  </si>
  <si>
    <t>SGPT (U/L)</t>
  </si>
  <si>
    <t>SGOT (U/L)</t>
  </si>
  <si>
    <t>ALP (U/L)</t>
  </si>
  <si>
    <t>H</t>
  </si>
  <si>
    <t>B</t>
  </si>
  <si>
    <t>T</t>
  </si>
  <si>
    <t>HB</t>
  </si>
  <si>
    <t>HT</t>
  </si>
  <si>
    <t>BLANK</t>
  </si>
  <si>
    <t>Disease control</t>
  </si>
  <si>
    <t xml:space="preserve">Standard Gaduchi Extract </t>
  </si>
  <si>
    <t xml:space="preserve">herbolive syrup </t>
  </si>
  <si>
    <t>hepatonej syrup</t>
  </si>
  <si>
    <t>hepanej capsule</t>
  </si>
  <si>
    <t xml:space="preserve">Herbolive  capsule </t>
  </si>
  <si>
    <t xml:space="preserve">hepatonej capsule  </t>
  </si>
  <si>
    <r>
      <t xml:space="preserve">Mean </t>
    </r>
    <r>
      <rPr>
        <b/>
        <sz val="11"/>
        <color theme="1"/>
        <rFont val="Calibri"/>
        <family val="2"/>
      </rPr>
      <t>± S.E.M.</t>
    </r>
  </si>
  <si>
    <t>0.157 ± 0.019</t>
  </si>
  <si>
    <t>0.722 ± 0.162</t>
  </si>
  <si>
    <t>0.320 ± 0.096</t>
  </si>
  <si>
    <t>0.298 ± 0.073</t>
  </si>
  <si>
    <t>0.320 ± 0.052</t>
  </si>
  <si>
    <t>0.368 ± 0.114</t>
  </si>
  <si>
    <t>0.262 ± 0.038</t>
  </si>
  <si>
    <t>0.177 ± 0.025</t>
  </si>
  <si>
    <t>Significance</t>
  </si>
  <si>
    <t>Group</t>
  </si>
  <si>
    <t>***</t>
  </si>
  <si>
    <t>*</t>
  </si>
  <si>
    <t>**</t>
  </si>
  <si>
    <t>na</t>
  </si>
  <si>
    <t>0.043 ± 0.015</t>
  </si>
  <si>
    <t>0.317 ± 0.108</t>
  </si>
  <si>
    <t>0.132 ± 0.036</t>
  </si>
  <si>
    <t>0.135 ± 0.018</t>
  </si>
  <si>
    <t>0.157 ± 0.023</t>
  </si>
  <si>
    <t>0.143 ± 0.042</t>
  </si>
  <si>
    <t>0.12 ± 0.024</t>
  </si>
  <si>
    <t>0.097 ± 0.011</t>
  </si>
  <si>
    <t>33 ± 4.435</t>
  </si>
  <si>
    <t>204 ± 31.042</t>
  </si>
  <si>
    <t>106.667 ± 15.660</t>
  </si>
  <si>
    <t>100.833 ± 30.611</t>
  </si>
  <si>
    <t>113.833 ± 21.688</t>
  </si>
  <si>
    <t>123.833 ± 16.985</t>
  </si>
  <si>
    <t>98 ± 21.781</t>
  </si>
  <si>
    <t>55.833 ± 11.253</t>
  </si>
  <si>
    <t>67 ± 9.504</t>
  </si>
  <si>
    <t>54 ± 10.263</t>
  </si>
  <si>
    <t>116.167 ± 24.441</t>
  </si>
  <si>
    <t>61.667 ± 12.449</t>
  </si>
  <si>
    <t>78.167 ± 16.764</t>
  </si>
  <si>
    <t>139 ±22.451</t>
  </si>
  <si>
    <t>162.667 ±22.292</t>
  </si>
  <si>
    <t>75.667 ± 8.924</t>
  </si>
  <si>
    <t>64.5 ±6.19</t>
  </si>
  <si>
    <t>56.667 ± 4.425</t>
  </si>
  <si>
    <t>199.5 ±16.211</t>
  </si>
  <si>
    <t>186.667 ± 63.025</t>
  </si>
  <si>
    <t>69 ± 10.770</t>
  </si>
  <si>
    <t>109.333 ± 25.147</t>
  </si>
  <si>
    <t>71.667 ±8.789</t>
  </si>
  <si>
    <t>ns</t>
  </si>
  <si>
    <t>Biochemistry</t>
  </si>
  <si>
    <t>1 ml/kg, i.p.</t>
  </si>
  <si>
    <t>First Day</t>
  </si>
  <si>
    <t>23/01/2016</t>
  </si>
  <si>
    <t>CCL4 dosing</t>
  </si>
  <si>
    <t>CCL4: Olive oil</t>
  </si>
  <si>
    <t>20th (last) day</t>
  </si>
  <si>
    <t>First week</t>
  </si>
  <si>
    <t>Second week</t>
  </si>
  <si>
    <t>Third Week</t>
  </si>
  <si>
    <t>Last Day</t>
  </si>
  <si>
    <t>First Week</t>
  </si>
  <si>
    <t>Second Week</t>
  </si>
  <si>
    <t>(1:1)</t>
  </si>
  <si>
    <t>animal bw</t>
  </si>
  <si>
    <t xml:space="preserve">Dose </t>
  </si>
  <si>
    <t>Dosing volume</t>
  </si>
  <si>
    <t>5 ml/kg</t>
  </si>
  <si>
    <t>Total</t>
  </si>
  <si>
    <t>Standard Gaduchi Extract (Take 200 mg powder and dissolve it into 5 ml of water)</t>
  </si>
  <si>
    <t>200mg/kg</t>
  </si>
  <si>
    <t>5.4ml/kg</t>
  </si>
  <si>
    <t>hepanej capsule (Take 180 mg powder and dissolve it into 5 ml of water)</t>
  </si>
  <si>
    <t>180mg/kg</t>
  </si>
  <si>
    <t>Herbolive  capsule (Take 180 mg powder and dissolve it into 5 ml of water)</t>
  </si>
  <si>
    <t>180 mg/kg</t>
  </si>
  <si>
    <t>hepatonej capsule  (Take 180 mg powder and dissolve it into 5 ml of water)</t>
  </si>
  <si>
    <t>Food intake</t>
  </si>
  <si>
    <t>Average Food Intake</t>
  </si>
  <si>
    <t>Food intake (g)/group/day</t>
  </si>
  <si>
    <t>First week/ Group/ Day</t>
  </si>
  <si>
    <t>First week/ Group/ Week</t>
  </si>
  <si>
    <t>Second week/ Group/ Day</t>
  </si>
  <si>
    <t>Second week/ Group/ Week</t>
  </si>
  <si>
    <t>Third week/ Group/ Day</t>
  </si>
  <si>
    <t>Third week/ Group/ Week</t>
  </si>
  <si>
    <t>Group-1</t>
  </si>
  <si>
    <t>Group-2</t>
  </si>
  <si>
    <t>Group-3</t>
  </si>
  <si>
    <t>Group-4</t>
  </si>
  <si>
    <t>Group-5</t>
  </si>
  <si>
    <t>Group-6</t>
  </si>
  <si>
    <t>Group-7</t>
  </si>
  <si>
    <t>Group-8</t>
  </si>
  <si>
    <t>Water Intake</t>
  </si>
  <si>
    <t>Average Water Intake</t>
  </si>
  <si>
    <t>Water intake (ml)/group/day</t>
  </si>
  <si>
    <t>Mean</t>
  </si>
  <si>
    <t>SEM</t>
  </si>
  <si>
    <t xml:space="preserve">First Week </t>
  </si>
  <si>
    <t xml:space="preserve">Second Week </t>
  </si>
  <si>
    <t xml:space="preserve">Third Week </t>
  </si>
  <si>
    <t>Food Intake</t>
  </si>
  <si>
    <t>7th Day</t>
  </si>
  <si>
    <t>0th Day</t>
  </si>
  <si>
    <t>14th Day</t>
  </si>
  <si>
    <t>21st Day</t>
  </si>
  <si>
    <t>BW Mean</t>
  </si>
  <si>
    <t>BW SEM</t>
  </si>
  <si>
    <r>
      <t xml:space="preserve">117.83 </t>
    </r>
    <r>
      <rPr>
        <b/>
        <sz val="11"/>
        <color theme="1"/>
        <rFont val="Calibri"/>
        <family val="2"/>
      </rPr>
      <t>± 12.533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</si>
</sst>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3" xfId="0" applyFont="1" applyFill="1" applyBorder="1"/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6" fillId="0" borderId="0" xfId="0" applyFont="1"/>
    <xf numFmtId="0" fontId="3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title>
      <c:tx>
        <c:rich>
          <a:bodyPr/>
          <a:lstStyle/>
          <a:p>
            <a:pPr>
              <a:defRPr/>
            </a:pPr>
            <a:r>
              <a:rPr lang="en-IN"/>
              <a:t>Total Bilirubin (mg/dl)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8.86128044658228E-2"/>
          <c:y val="6.2044931874542346E-2"/>
          <c:w val="0.87960599993250665"/>
          <c:h val="0.83217968358554795"/>
        </c:manualLayout>
      </c:layout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Biochemistry!$A$76:$A$83</c:f>
              <c:strCache>
                <c:ptCount val="8"/>
                <c:pt idx="0">
                  <c:v>Normal</c:v>
                </c:pt>
                <c:pt idx="1">
                  <c:v>Disease</c:v>
                </c:pt>
                <c:pt idx="2">
                  <c:v>Standard Gaduchi Extract</c:v>
                </c:pt>
                <c:pt idx="3">
                  <c:v>Herbolive Syrup</c:v>
                </c:pt>
                <c:pt idx="4">
                  <c:v>Hepatonej Syrup</c:v>
                </c:pt>
                <c:pt idx="5">
                  <c:v>Hepanej Capsule</c:v>
                </c:pt>
                <c:pt idx="6">
                  <c:v>Herbolive Capsule</c:v>
                </c:pt>
                <c:pt idx="7">
                  <c:v>Hepatonej Capsule</c:v>
                </c:pt>
              </c:strCache>
            </c:strRef>
          </c:cat>
          <c:val>
            <c:numRef>
              <c:f>Biochemistry!$B$76:$B$83</c:f>
              <c:numCache>
                <c:formatCode>General</c:formatCode>
                <c:ptCount val="8"/>
                <c:pt idx="0">
                  <c:v>0.15666669999999999</c:v>
                </c:pt>
                <c:pt idx="1">
                  <c:v>0.72166660000000005</c:v>
                </c:pt>
                <c:pt idx="2">
                  <c:v>0.32</c:v>
                </c:pt>
                <c:pt idx="3">
                  <c:v>0.29833330000000002</c:v>
                </c:pt>
                <c:pt idx="4">
                  <c:v>0.32</c:v>
                </c:pt>
                <c:pt idx="5">
                  <c:v>0.36833329999999997</c:v>
                </c:pt>
                <c:pt idx="6">
                  <c:v>0.26166669999999997</c:v>
                </c:pt>
                <c:pt idx="7">
                  <c:v>0.17666670000000001</c:v>
                </c:pt>
              </c:numCache>
            </c:numRef>
          </c:val>
        </c:ser>
        <c:axId val="52559232"/>
        <c:axId val="66860544"/>
      </c:barChart>
      <c:catAx>
        <c:axId val="52559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Groups</a:t>
                </a:r>
              </a:p>
            </c:rich>
          </c:tx>
          <c:layout/>
        </c:title>
        <c:tickLblPos val="nextTo"/>
        <c:crossAx val="66860544"/>
        <c:crosses val="autoZero"/>
        <c:auto val="1"/>
        <c:lblAlgn val="ctr"/>
        <c:lblOffset val="100"/>
      </c:catAx>
      <c:valAx>
        <c:axId val="668605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N"/>
                  <a:t>Total Bilirubin (mg/dl)</a:t>
                </a:r>
              </a:p>
            </c:rich>
          </c:tx>
          <c:layout>
            <c:manualLayout>
              <c:xMode val="edge"/>
              <c:yMode val="edge"/>
              <c:x val="2.4598337449376239E-2"/>
              <c:y val="0.31051354604604375"/>
            </c:manualLayout>
          </c:layout>
        </c:title>
        <c:numFmt formatCode="General" sourceLinked="1"/>
        <c:tickLblPos val="nextTo"/>
        <c:crossAx val="52559232"/>
        <c:crosses val="autoZero"/>
        <c:crossBetween val="between"/>
      </c:valAx>
    </c:plotArea>
    <c:plotVisOnly val="1"/>
    <c:dispBlanksAs val="gap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title>
      <c:tx>
        <c:rich>
          <a:bodyPr/>
          <a:lstStyle/>
          <a:p>
            <a:pPr>
              <a:defRPr/>
            </a:pPr>
            <a:r>
              <a:rPr lang="en-IN"/>
              <a:t>Direct Bilirubin (mg/dl)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8.0239647634734249E-2"/>
          <c:y val="1.2810963653837189E-2"/>
          <c:w val="0.85416478583359579"/>
          <c:h val="0.85396440330054835"/>
        </c:manualLayout>
      </c:layout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Biochemistry!$A$76:$A$83</c:f>
              <c:strCache>
                <c:ptCount val="8"/>
                <c:pt idx="0">
                  <c:v>Normal</c:v>
                </c:pt>
                <c:pt idx="1">
                  <c:v>Disease</c:v>
                </c:pt>
                <c:pt idx="2">
                  <c:v>Standard Gaduchi Extract</c:v>
                </c:pt>
                <c:pt idx="3">
                  <c:v>Herbolive Syrup</c:v>
                </c:pt>
                <c:pt idx="4">
                  <c:v>Hepatonej Syrup</c:v>
                </c:pt>
                <c:pt idx="5">
                  <c:v>Hepanej Capsule</c:v>
                </c:pt>
                <c:pt idx="6">
                  <c:v>Herbolive Capsule</c:v>
                </c:pt>
                <c:pt idx="7">
                  <c:v>Hepatonej Capsule</c:v>
                </c:pt>
              </c:strCache>
            </c:strRef>
          </c:cat>
          <c:val>
            <c:numRef>
              <c:f>Biochemistry!$D$76:$D$83</c:f>
              <c:numCache>
                <c:formatCode>General</c:formatCode>
                <c:ptCount val="8"/>
                <c:pt idx="0">
                  <c:v>4.3333330000000003E-2</c:v>
                </c:pt>
                <c:pt idx="1">
                  <c:v>0.31666670000000002</c:v>
                </c:pt>
                <c:pt idx="2">
                  <c:v>0.1316667</c:v>
                </c:pt>
                <c:pt idx="3">
                  <c:v>0.13500000000000001</c:v>
                </c:pt>
                <c:pt idx="4">
                  <c:v>0.15666669999999999</c:v>
                </c:pt>
                <c:pt idx="5">
                  <c:v>0.1433333</c:v>
                </c:pt>
                <c:pt idx="6">
                  <c:v>0.12</c:v>
                </c:pt>
                <c:pt idx="7">
                  <c:v>9.6666660000000001E-2</c:v>
                </c:pt>
              </c:numCache>
            </c:numRef>
          </c:val>
        </c:ser>
        <c:axId val="66874368"/>
        <c:axId val="67330432"/>
      </c:barChart>
      <c:catAx>
        <c:axId val="66874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Groups</a:t>
                </a:r>
              </a:p>
            </c:rich>
          </c:tx>
          <c:layout/>
        </c:title>
        <c:tickLblPos val="nextTo"/>
        <c:crossAx val="67330432"/>
        <c:crosses val="autoZero"/>
        <c:auto val="1"/>
        <c:lblAlgn val="ctr"/>
        <c:lblOffset val="100"/>
      </c:catAx>
      <c:valAx>
        <c:axId val="673304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N"/>
                  <a:t>Direct Bilirubin (mg/dl)</a:t>
                </a:r>
              </a:p>
            </c:rich>
          </c:tx>
          <c:layout>
            <c:manualLayout>
              <c:xMode val="edge"/>
              <c:yMode val="edge"/>
              <c:x val="1.7765465935660616E-2"/>
              <c:y val="0.34342001255607341"/>
            </c:manualLayout>
          </c:layout>
        </c:title>
        <c:numFmt formatCode="General" sourceLinked="1"/>
        <c:tickLblPos val="nextTo"/>
        <c:crossAx val="66874368"/>
        <c:crosses val="autoZero"/>
        <c:crossBetween val="between"/>
      </c:valAx>
    </c:plotArea>
    <c:plotVisOnly val="1"/>
    <c:dispBlanksAs val="gap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IN"/>
              <a:t>SGPT (U/L)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3.6874801671869163E-2"/>
          <c:y val="3.590316285438757E-2"/>
          <c:w val="0.91030376579455896"/>
          <c:h val="0.84883188515325314"/>
        </c:manualLayout>
      </c:layout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Biochemistry!$A$76:$A$83</c:f>
              <c:strCache>
                <c:ptCount val="8"/>
                <c:pt idx="0">
                  <c:v>Normal</c:v>
                </c:pt>
                <c:pt idx="1">
                  <c:v>Disease</c:v>
                </c:pt>
                <c:pt idx="2">
                  <c:v>Standard Gaduchi Extract</c:v>
                </c:pt>
                <c:pt idx="3">
                  <c:v>Herbolive Syrup</c:v>
                </c:pt>
                <c:pt idx="4">
                  <c:v>Hepatonej Syrup</c:v>
                </c:pt>
                <c:pt idx="5">
                  <c:v>Hepanej Capsule</c:v>
                </c:pt>
                <c:pt idx="6">
                  <c:v>Herbolive Capsule</c:v>
                </c:pt>
                <c:pt idx="7">
                  <c:v>Hepatonej Capsule</c:v>
                </c:pt>
              </c:strCache>
            </c:strRef>
          </c:cat>
          <c:val>
            <c:numRef>
              <c:f>Biochemistry!$F$76:$F$83</c:f>
              <c:numCache>
                <c:formatCode>General</c:formatCode>
                <c:ptCount val="8"/>
                <c:pt idx="0">
                  <c:v>33</c:v>
                </c:pt>
                <c:pt idx="1">
                  <c:v>204</c:v>
                </c:pt>
                <c:pt idx="2">
                  <c:v>106.66670000000001</c:v>
                </c:pt>
                <c:pt idx="3">
                  <c:v>100.83329999999999</c:v>
                </c:pt>
                <c:pt idx="4">
                  <c:v>113.83329999999999</c:v>
                </c:pt>
                <c:pt idx="5">
                  <c:v>123.83329999999999</c:v>
                </c:pt>
                <c:pt idx="6">
                  <c:v>98</c:v>
                </c:pt>
                <c:pt idx="7">
                  <c:v>55.833329999999997</c:v>
                </c:pt>
              </c:numCache>
            </c:numRef>
          </c:val>
        </c:ser>
        <c:axId val="67340928"/>
        <c:axId val="67357312"/>
      </c:barChart>
      <c:catAx>
        <c:axId val="67340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Groups</a:t>
                </a:r>
              </a:p>
            </c:rich>
          </c:tx>
          <c:layout/>
        </c:title>
        <c:tickLblPos val="nextTo"/>
        <c:crossAx val="67357312"/>
        <c:crosses val="autoZero"/>
        <c:auto val="1"/>
        <c:lblAlgn val="ctr"/>
        <c:lblOffset val="100"/>
      </c:catAx>
      <c:valAx>
        <c:axId val="6735731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N"/>
                  <a:t>SGPT (U/L)</a:t>
                </a:r>
              </a:p>
            </c:rich>
          </c:tx>
          <c:layout/>
        </c:title>
        <c:numFmt formatCode="General" sourceLinked="1"/>
        <c:tickLblPos val="nextTo"/>
        <c:crossAx val="67340928"/>
        <c:crosses val="autoZero"/>
        <c:crossBetween val="between"/>
      </c:valAx>
    </c:plotArea>
    <c:plotVisOnly val="1"/>
    <c:dispBlanksAs val="gap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IN"/>
              <a:t>SGOT (U/L)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3.6399836398459055E-2"/>
          <c:y val="5.4796780382110603E-2"/>
          <c:w val="0.8966380227671279"/>
          <c:h val="0.84883171985476213"/>
        </c:manualLayout>
      </c:layout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Biochemistry!$A$76:$A$83</c:f>
              <c:strCache>
                <c:ptCount val="8"/>
                <c:pt idx="0">
                  <c:v>Normal</c:v>
                </c:pt>
                <c:pt idx="1">
                  <c:v>Disease</c:v>
                </c:pt>
                <c:pt idx="2">
                  <c:v>Standard Gaduchi Extract</c:v>
                </c:pt>
                <c:pt idx="3">
                  <c:v>Herbolive Syrup</c:v>
                </c:pt>
                <c:pt idx="4">
                  <c:v>Hepatonej Syrup</c:v>
                </c:pt>
                <c:pt idx="5">
                  <c:v>Hepanej Capsule</c:v>
                </c:pt>
                <c:pt idx="6">
                  <c:v>Herbolive Capsule</c:v>
                </c:pt>
                <c:pt idx="7">
                  <c:v>Hepatonej Capsule</c:v>
                </c:pt>
              </c:strCache>
            </c:strRef>
          </c:cat>
          <c:val>
            <c:numRef>
              <c:f>Biochemistry!$H$76:$H$83</c:f>
              <c:numCache>
                <c:formatCode>General</c:formatCode>
                <c:ptCount val="8"/>
                <c:pt idx="0">
                  <c:v>64.5</c:v>
                </c:pt>
                <c:pt idx="1">
                  <c:v>199.5</c:v>
                </c:pt>
                <c:pt idx="2">
                  <c:v>117.83329999999999</c:v>
                </c:pt>
                <c:pt idx="3">
                  <c:v>109.33329999999999</c:v>
                </c:pt>
                <c:pt idx="4">
                  <c:v>162.66669999999999</c:v>
                </c:pt>
                <c:pt idx="5">
                  <c:v>139</c:v>
                </c:pt>
                <c:pt idx="6">
                  <c:v>116.16670000000001</c:v>
                </c:pt>
                <c:pt idx="7">
                  <c:v>67</c:v>
                </c:pt>
              </c:numCache>
            </c:numRef>
          </c:val>
        </c:ser>
        <c:axId val="68824064"/>
        <c:axId val="68887680"/>
      </c:barChart>
      <c:catAx>
        <c:axId val="68824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Groups</a:t>
                </a:r>
              </a:p>
            </c:rich>
          </c:tx>
          <c:layout/>
        </c:title>
        <c:tickLblPos val="nextTo"/>
        <c:crossAx val="68887680"/>
        <c:crosses val="autoZero"/>
        <c:auto val="1"/>
        <c:lblAlgn val="ctr"/>
        <c:lblOffset val="100"/>
      </c:catAx>
      <c:valAx>
        <c:axId val="688876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N" sz="1200"/>
                  <a:t>SGOT</a:t>
                </a:r>
                <a:r>
                  <a:rPr lang="en-IN" sz="1200" baseline="0"/>
                  <a:t> (U/L)</a:t>
                </a:r>
                <a:endParaRPr lang="en-IN" sz="1200"/>
              </a:p>
            </c:rich>
          </c:tx>
          <c:layout>
            <c:manualLayout>
              <c:xMode val="edge"/>
              <c:yMode val="edge"/>
              <c:x val="1.7765465935660616E-2"/>
              <c:y val="0.38331166270115602"/>
            </c:manualLayout>
          </c:layout>
        </c:title>
        <c:numFmt formatCode="General" sourceLinked="1"/>
        <c:tickLblPos val="nextTo"/>
        <c:crossAx val="68824064"/>
        <c:crosses val="autoZero"/>
        <c:crossBetween val="between"/>
      </c:valAx>
    </c:plotArea>
    <c:plotVisOnly val="1"/>
    <c:dispBlanksAs val="gap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IN"/>
              <a:t>ALP (U/L)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6.9197619664294024E-2"/>
          <c:y val="8.4186852091901992E-2"/>
          <c:w val="0.88023913113421037"/>
          <c:h val="0.7963494489444205"/>
        </c:manualLayout>
      </c:layout>
      <c:barChart>
        <c:barDir val="col"/>
        <c:grouping val="clustered"/>
        <c:ser>
          <c:idx val="0"/>
          <c:order val="0"/>
          <c:dLbls>
            <c:dLbl>
              <c:idx val="3"/>
              <c:layout>
                <c:manualLayout>
                  <c:x val="-2.7331486054862474E-3"/>
                  <c:y val="-6.2978725092409354E-3"/>
                </c:manualLayout>
              </c:layout>
              <c:showVal val="1"/>
            </c:dLbl>
            <c:dLbl>
              <c:idx val="4"/>
              <c:layout>
                <c:manualLayout>
                  <c:x val="-4.0997229082293711E-3"/>
                  <c:y val="-1.0496454182068357E-2"/>
                </c:manualLayout>
              </c:layout>
              <c:showVal val="1"/>
            </c:dLbl>
            <c:showVal val="1"/>
          </c:dLbls>
          <c:cat>
            <c:strRef>
              <c:f>Biochemistry!$A$76:$A$83</c:f>
              <c:strCache>
                <c:ptCount val="8"/>
                <c:pt idx="0">
                  <c:v>Normal</c:v>
                </c:pt>
                <c:pt idx="1">
                  <c:v>Disease</c:v>
                </c:pt>
                <c:pt idx="2">
                  <c:v>Standard Gaduchi Extract</c:v>
                </c:pt>
                <c:pt idx="3">
                  <c:v>Herbolive Syrup</c:v>
                </c:pt>
                <c:pt idx="4">
                  <c:v>Hepatonej Syrup</c:v>
                </c:pt>
                <c:pt idx="5">
                  <c:v>Hepanej Capsule</c:v>
                </c:pt>
                <c:pt idx="6">
                  <c:v>Herbolive Capsule</c:v>
                </c:pt>
                <c:pt idx="7">
                  <c:v>Hepatonej Capsule</c:v>
                </c:pt>
              </c:strCache>
            </c:strRef>
          </c:cat>
          <c:val>
            <c:numRef>
              <c:f>Biochemistry!$J$76:$J$83</c:f>
              <c:numCache>
                <c:formatCode>General</c:formatCode>
                <c:ptCount val="8"/>
                <c:pt idx="0">
                  <c:v>56.666670000000003</c:v>
                </c:pt>
                <c:pt idx="1">
                  <c:v>186.66669999999999</c:v>
                </c:pt>
                <c:pt idx="2">
                  <c:v>69</c:v>
                </c:pt>
                <c:pt idx="3">
                  <c:v>71.666659999999993</c:v>
                </c:pt>
                <c:pt idx="4">
                  <c:v>75.666659999999993</c:v>
                </c:pt>
                <c:pt idx="5">
                  <c:v>78.166659999999993</c:v>
                </c:pt>
                <c:pt idx="6">
                  <c:v>61.666670000000003</c:v>
                </c:pt>
                <c:pt idx="7">
                  <c:v>54</c:v>
                </c:pt>
              </c:numCache>
            </c:numRef>
          </c:val>
        </c:ser>
        <c:axId val="68900352"/>
        <c:axId val="68902272"/>
      </c:barChart>
      <c:catAx>
        <c:axId val="68900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 sz="1200"/>
                  <a:t>Groups</a:t>
                </a:r>
              </a:p>
            </c:rich>
          </c:tx>
          <c:layout/>
        </c:title>
        <c:tickLblPos val="nextTo"/>
        <c:crossAx val="68902272"/>
        <c:crosses val="autoZero"/>
        <c:auto val="1"/>
        <c:lblAlgn val="ctr"/>
        <c:lblOffset val="100"/>
      </c:catAx>
      <c:valAx>
        <c:axId val="689022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N" sz="1200"/>
                  <a:t>ALP (U/L)</a:t>
                </a:r>
              </a:p>
            </c:rich>
          </c:tx>
          <c:layout/>
        </c:title>
        <c:numFmt formatCode="General" sourceLinked="1"/>
        <c:tickLblPos val="nextTo"/>
        <c:crossAx val="68900352"/>
        <c:crosses val="autoZero"/>
        <c:crossBetween val="between"/>
      </c:valAx>
    </c:plotArea>
    <c:plotVisOnly val="1"/>
    <c:dispBlanksAs val="gap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IN"/>
              <a:t>FOOD INTAKE (Gms/Week)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6.4489824993481881E-2"/>
          <c:y val="8.2087561255488314E-2"/>
          <c:w val="0.86379257080711069"/>
          <c:h val="0.84883171985476213"/>
        </c:manualLayout>
      </c:layout>
      <c:barChart>
        <c:barDir val="col"/>
        <c:grouping val="clustered"/>
        <c:ser>
          <c:idx val="0"/>
          <c:order val="0"/>
          <c:tx>
            <c:strRef>
              <c:f>'Food Intake and Water Intake'!$S$3</c:f>
              <c:strCache>
                <c:ptCount val="1"/>
                <c:pt idx="0">
                  <c:v>First Week </c:v>
                </c:pt>
              </c:strCache>
            </c:strRef>
          </c:tx>
          <c:dLbls>
            <c:showVal val="1"/>
          </c:dLbls>
          <c:cat>
            <c:strRef>
              <c:f>'Food Intake and Water Intake'!$R$4:$R$11</c:f>
              <c:strCache>
                <c:ptCount val="8"/>
                <c:pt idx="0">
                  <c:v>Normal</c:v>
                </c:pt>
                <c:pt idx="1">
                  <c:v>Disease</c:v>
                </c:pt>
                <c:pt idx="2">
                  <c:v>Standard Gaduchi Extract</c:v>
                </c:pt>
                <c:pt idx="3">
                  <c:v>Herbolive Syrup</c:v>
                </c:pt>
                <c:pt idx="4">
                  <c:v>Hepatonej Syrup</c:v>
                </c:pt>
                <c:pt idx="5">
                  <c:v>Hepanej Capsule</c:v>
                </c:pt>
                <c:pt idx="6">
                  <c:v>Herbolive Capsule</c:v>
                </c:pt>
                <c:pt idx="7">
                  <c:v>Hepatonej Capsule</c:v>
                </c:pt>
              </c:strCache>
            </c:strRef>
          </c:cat>
          <c:val>
            <c:numRef>
              <c:f>'Food Intake and Water Intake'!$S$4:$S$11</c:f>
              <c:numCache>
                <c:formatCode>General</c:formatCode>
                <c:ptCount val="8"/>
                <c:pt idx="0">
                  <c:v>661.5</c:v>
                </c:pt>
                <c:pt idx="1">
                  <c:v>605.5</c:v>
                </c:pt>
                <c:pt idx="2">
                  <c:v>577.5</c:v>
                </c:pt>
                <c:pt idx="3">
                  <c:v>675.5</c:v>
                </c:pt>
                <c:pt idx="4">
                  <c:v>675.5</c:v>
                </c:pt>
                <c:pt idx="5">
                  <c:v>609</c:v>
                </c:pt>
                <c:pt idx="6">
                  <c:v>577.5</c:v>
                </c:pt>
                <c:pt idx="7">
                  <c:v>605.5</c:v>
                </c:pt>
              </c:numCache>
            </c:numRef>
          </c:val>
        </c:ser>
        <c:ser>
          <c:idx val="1"/>
          <c:order val="1"/>
          <c:tx>
            <c:strRef>
              <c:f>'Food Intake and Water Intake'!$T$3</c:f>
              <c:strCache>
                <c:ptCount val="1"/>
                <c:pt idx="0">
                  <c:v>Second Week </c:v>
                </c:pt>
              </c:strCache>
            </c:strRef>
          </c:tx>
          <c:dLbls>
            <c:showVal val="1"/>
          </c:dLbls>
          <c:cat>
            <c:strRef>
              <c:f>'Food Intake and Water Intake'!$R$4:$R$11</c:f>
              <c:strCache>
                <c:ptCount val="8"/>
                <c:pt idx="0">
                  <c:v>Normal</c:v>
                </c:pt>
                <c:pt idx="1">
                  <c:v>Disease</c:v>
                </c:pt>
                <c:pt idx="2">
                  <c:v>Standard Gaduchi Extract</c:v>
                </c:pt>
                <c:pt idx="3">
                  <c:v>Herbolive Syrup</c:v>
                </c:pt>
                <c:pt idx="4">
                  <c:v>Hepatonej Syrup</c:v>
                </c:pt>
                <c:pt idx="5">
                  <c:v>Hepanej Capsule</c:v>
                </c:pt>
                <c:pt idx="6">
                  <c:v>Herbolive Capsule</c:v>
                </c:pt>
                <c:pt idx="7">
                  <c:v>Hepatonej Capsule</c:v>
                </c:pt>
              </c:strCache>
            </c:strRef>
          </c:cat>
          <c:val>
            <c:numRef>
              <c:f>'Food Intake and Water Intake'!$T$4:$T$11</c:f>
              <c:numCache>
                <c:formatCode>General</c:formatCode>
                <c:ptCount val="8"/>
                <c:pt idx="0">
                  <c:v>682.5</c:v>
                </c:pt>
                <c:pt idx="1">
                  <c:v>672</c:v>
                </c:pt>
                <c:pt idx="2">
                  <c:v>679</c:v>
                </c:pt>
                <c:pt idx="3">
                  <c:v>654.5</c:v>
                </c:pt>
                <c:pt idx="4">
                  <c:v>616</c:v>
                </c:pt>
                <c:pt idx="5">
                  <c:v>689.5</c:v>
                </c:pt>
                <c:pt idx="6">
                  <c:v>717.5</c:v>
                </c:pt>
                <c:pt idx="7">
                  <c:v>668.5</c:v>
                </c:pt>
              </c:numCache>
            </c:numRef>
          </c:val>
        </c:ser>
        <c:ser>
          <c:idx val="2"/>
          <c:order val="2"/>
          <c:tx>
            <c:strRef>
              <c:f>'Food Intake and Water Intake'!$U$3</c:f>
              <c:strCache>
                <c:ptCount val="1"/>
                <c:pt idx="0">
                  <c:v>Third Week </c:v>
                </c:pt>
              </c:strCache>
            </c:strRef>
          </c:tx>
          <c:dLbls>
            <c:showVal val="1"/>
          </c:dLbls>
          <c:cat>
            <c:strRef>
              <c:f>'Food Intake and Water Intake'!$R$4:$R$11</c:f>
              <c:strCache>
                <c:ptCount val="8"/>
                <c:pt idx="0">
                  <c:v>Normal</c:v>
                </c:pt>
                <c:pt idx="1">
                  <c:v>Disease</c:v>
                </c:pt>
                <c:pt idx="2">
                  <c:v>Standard Gaduchi Extract</c:v>
                </c:pt>
                <c:pt idx="3">
                  <c:v>Herbolive Syrup</c:v>
                </c:pt>
                <c:pt idx="4">
                  <c:v>Hepatonej Syrup</c:v>
                </c:pt>
                <c:pt idx="5">
                  <c:v>Hepanej Capsule</c:v>
                </c:pt>
                <c:pt idx="6">
                  <c:v>Herbolive Capsule</c:v>
                </c:pt>
                <c:pt idx="7">
                  <c:v>Hepatonej Capsule</c:v>
                </c:pt>
              </c:strCache>
            </c:strRef>
          </c:cat>
          <c:val>
            <c:numRef>
              <c:f>'Food Intake and Water Intake'!$U$4:$U$11</c:f>
              <c:numCache>
                <c:formatCode>General</c:formatCode>
                <c:ptCount val="8"/>
                <c:pt idx="0">
                  <c:v>585.66666666666674</c:v>
                </c:pt>
                <c:pt idx="1">
                  <c:v>597.33333333333326</c:v>
                </c:pt>
                <c:pt idx="2">
                  <c:v>620.66666666666674</c:v>
                </c:pt>
                <c:pt idx="3">
                  <c:v>723.33333333333326</c:v>
                </c:pt>
                <c:pt idx="4">
                  <c:v>492.33333333333331</c:v>
                </c:pt>
                <c:pt idx="5">
                  <c:v>588</c:v>
                </c:pt>
                <c:pt idx="6">
                  <c:v>634.66666666666674</c:v>
                </c:pt>
                <c:pt idx="7">
                  <c:v>578.66666666666674</c:v>
                </c:pt>
              </c:numCache>
            </c:numRef>
          </c:val>
        </c:ser>
        <c:axId val="69142784"/>
        <c:axId val="69099904"/>
      </c:barChart>
      <c:catAx>
        <c:axId val="69142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 sz="1200"/>
                  <a:t>Groups</a:t>
                </a:r>
              </a:p>
            </c:rich>
          </c:tx>
        </c:title>
        <c:tickLblPos val="nextTo"/>
        <c:crossAx val="69099904"/>
        <c:crosses val="autoZero"/>
        <c:auto val="1"/>
        <c:lblAlgn val="ctr"/>
        <c:lblOffset val="100"/>
      </c:catAx>
      <c:valAx>
        <c:axId val="6909990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N"/>
                  <a:t>Food Intake (gms/Week)</a:t>
                </a:r>
              </a:p>
            </c:rich>
          </c:tx>
          <c:layout>
            <c:manualLayout>
              <c:xMode val="edge"/>
              <c:yMode val="edge"/>
              <c:x val="2.3231763146633114E-2"/>
              <c:y val="0.32720819774724641"/>
            </c:manualLayout>
          </c:layout>
        </c:title>
        <c:numFmt formatCode="General" sourceLinked="1"/>
        <c:tickLblPos val="nextTo"/>
        <c:crossAx val="691427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4142115764768882"/>
          <c:y val="6.2978725092410121E-2"/>
          <c:w val="0.30349194167719129"/>
          <c:h val="3.7961294366528245E-2"/>
        </c:manualLayout>
      </c:layout>
    </c:legend>
    <c:plotVisOnly val="1"/>
    <c:dispBlanksAs val="gap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IN"/>
              <a:t>Water Intake (ml/week)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7.25047294769324E-2"/>
          <c:y val="0.13037125049300272"/>
          <c:w val="0.86534368644286219"/>
          <c:h val="0.79771398798808923"/>
        </c:manualLayout>
      </c:layout>
      <c:barChart>
        <c:barDir val="col"/>
        <c:grouping val="clustered"/>
        <c:ser>
          <c:idx val="0"/>
          <c:order val="0"/>
          <c:tx>
            <c:strRef>
              <c:f>'Food Intake and Water Intake'!$S$16</c:f>
              <c:strCache>
                <c:ptCount val="1"/>
                <c:pt idx="0">
                  <c:v>First Week </c:v>
                </c:pt>
              </c:strCache>
            </c:strRef>
          </c:tx>
          <c:cat>
            <c:strRef>
              <c:f>'Food Intake and Water Intake'!$R$17:$R$24</c:f>
              <c:strCache>
                <c:ptCount val="8"/>
                <c:pt idx="0">
                  <c:v>Normal</c:v>
                </c:pt>
                <c:pt idx="1">
                  <c:v>Disease</c:v>
                </c:pt>
                <c:pt idx="2">
                  <c:v>Standard Gaduchi Extract</c:v>
                </c:pt>
                <c:pt idx="3">
                  <c:v>Herbolive Syrup</c:v>
                </c:pt>
                <c:pt idx="4">
                  <c:v>Hepatonej Syrup</c:v>
                </c:pt>
                <c:pt idx="5">
                  <c:v>Hepanej Capsule</c:v>
                </c:pt>
                <c:pt idx="6">
                  <c:v>Herbolive Capsule</c:v>
                </c:pt>
                <c:pt idx="7">
                  <c:v>Hepatonej Capsule</c:v>
                </c:pt>
              </c:strCache>
            </c:strRef>
          </c:cat>
          <c:val>
            <c:numRef>
              <c:f>'Food Intake and Water Intake'!$S$17:$S$24</c:f>
              <c:numCache>
                <c:formatCode>General</c:formatCode>
                <c:ptCount val="8"/>
                <c:pt idx="0">
                  <c:v>892.5</c:v>
                </c:pt>
                <c:pt idx="1">
                  <c:v>1050</c:v>
                </c:pt>
                <c:pt idx="2">
                  <c:v>973</c:v>
                </c:pt>
                <c:pt idx="3">
                  <c:v>1046.5</c:v>
                </c:pt>
                <c:pt idx="4">
                  <c:v>871.5</c:v>
                </c:pt>
                <c:pt idx="5">
                  <c:v>906.5</c:v>
                </c:pt>
                <c:pt idx="6">
                  <c:v>878.5</c:v>
                </c:pt>
                <c:pt idx="7">
                  <c:v>878.5</c:v>
                </c:pt>
              </c:numCache>
            </c:numRef>
          </c:val>
        </c:ser>
        <c:ser>
          <c:idx val="1"/>
          <c:order val="1"/>
          <c:tx>
            <c:strRef>
              <c:f>'Food Intake and Water Intake'!$T$16</c:f>
              <c:strCache>
                <c:ptCount val="1"/>
                <c:pt idx="0">
                  <c:v>Second Week </c:v>
                </c:pt>
              </c:strCache>
            </c:strRef>
          </c:tx>
          <c:cat>
            <c:strRef>
              <c:f>'Food Intake and Water Intake'!$R$17:$R$24</c:f>
              <c:strCache>
                <c:ptCount val="8"/>
                <c:pt idx="0">
                  <c:v>Normal</c:v>
                </c:pt>
                <c:pt idx="1">
                  <c:v>Disease</c:v>
                </c:pt>
                <c:pt idx="2">
                  <c:v>Standard Gaduchi Extract</c:v>
                </c:pt>
                <c:pt idx="3">
                  <c:v>Herbolive Syrup</c:v>
                </c:pt>
                <c:pt idx="4">
                  <c:v>Hepatonej Syrup</c:v>
                </c:pt>
                <c:pt idx="5">
                  <c:v>Hepanej Capsule</c:v>
                </c:pt>
                <c:pt idx="6">
                  <c:v>Herbolive Capsule</c:v>
                </c:pt>
                <c:pt idx="7">
                  <c:v>Hepatonej Capsule</c:v>
                </c:pt>
              </c:strCache>
            </c:strRef>
          </c:cat>
          <c:val>
            <c:numRef>
              <c:f>'Food Intake and Water Intake'!$T$17:$T$24</c:f>
              <c:numCache>
                <c:formatCode>General</c:formatCode>
                <c:ptCount val="8"/>
                <c:pt idx="0">
                  <c:v>955.5</c:v>
                </c:pt>
                <c:pt idx="1">
                  <c:v>1144.5</c:v>
                </c:pt>
                <c:pt idx="2">
                  <c:v>1144.5</c:v>
                </c:pt>
                <c:pt idx="3">
                  <c:v>1277.5</c:v>
                </c:pt>
                <c:pt idx="4">
                  <c:v>1039.5</c:v>
                </c:pt>
                <c:pt idx="5">
                  <c:v>1179.5</c:v>
                </c:pt>
                <c:pt idx="6">
                  <c:v>1249.5</c:v>
                </c:pt>
                <c:pt idx="7">
                  <c:v>1263.5</c:v>
                </c:pt>
              </c:numCache>
            </c:numRef>
          </c:val>
        </c:ser>
        <c:ser>
          <c:idx val="2"/>
          <c:order val="2"/>
          <c:tx>
            <c:strRef>
              <c:f>'Food Intake and Water Intake'!$U$16</c:f>
              <c:strCache>
                <c:ptCount val="1"/>
                <c:pt idx="0">
                  <c:v>Third Week </c:v>
                </c:pt>
              </c:strCache>
            </c:strRef>
          </c:tx>
          <c:cat>
            <c:strRef>
              <c:f>'Food Intake and Water Intake'!$R$17:$R$24</c:f>
              <c:strCache>
                <c:ptCount val="8"/>
                <c:pt idx="0">
                  <c:v>Normal</c:v>
                </c:pt>
                <c:pt idx="1">
                  <c:v>Disease</c:v>
                </c:pt>
                <c:pt idx="2">
                  <c:v>Standard Gaduchi Extract</c:v>
                </c:pt>
                <c:pt idx="3">
                  <c:v>Herbolive Syrup</c:v>
                </c:pt>
                <c:pt idx="4">
                  <c:v>Hepatonej Syrup</c:v>
                </c:pt>
                <c:pt idx="5">
                  <c:v>Hepanej Capsule</c:v>
                </c:pt>
                <c:pt idx="6">
                  <c:v>Herbolive Capsule</c:v>
                </c:pt>
                <c:pt idx="7">
                  <c:v>Hepatonej Capsule</c:v>
                </c:pt>
              </c:strCache>
            </c:strRef>
          </c:cat>
          <c:val>
            <c:numRef>
              <c:f>'Food Intake and Water Intake'!$U$17:$U$24</c:f>
              <c:numCache>
                <c:formatCode>General</c:formatCode>
                <c:ptCount val="8"/>
                <c:pt idx="0">
                  <c:v>886.66666666666674</c:v>
                </c:pt>
                <c:pt idx="1">
                  <c:v>1120</c:v>
                </c:pt>
                <c:pt idx="2">
                  <c:v>996.33333333333337</c:v>
                </c:pt>
                <c:pt idx="3">
                  <c:v>1227.3333333333335</c:v>
                </c:pt>
                <c:pt idx="4">
                  <c:v>938</c:v>
                </c:pt>
                <c:pt idx="5">
                  <c:v>1043</c:v>
                </c:pt>
                <c:pt idx="6">
                  <c:v>1173.6666666666665</c:v>
                </c:pt>
                <c:pt idx="7">
                  <c:v>1169</c:v>
                </c:pt>
              </c:numCache>
            </c:numRef>
          </c:val>
        </c:ser>
        <c:axId val="69224704"/>
        <c:axId val="69235072"/>
      </c:barChart>
      <c:catAx>
        <c:axId val="69224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 sz="1200"/>
                  <a:t>Groups</a:t>
                </a:r>
              </a:p>
            </c:rich>
          </c:tx>
        </c:title>
        <c:tickLblPos val="nextTo"/>
        <c:crossAx val="69235072"/>
        <c:crosses val="autoZero"/>
        <c:auto val="1"/>
        <c:lblAlgn val="ctr"/>
        <c:lblOffset val="100"/>
      </c:catAx>
      <c:valAx>
        <c:axId val="692350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N" sz="1200"/>
                  <a:t>Water Intake (ml/Week)</a:t>
                </a:r>
              </a:p>
            </c:rich>
          </c:tx>
          <c:layout>
            <c:manualLayout>
              <c:xMode val="edge"/>
              <c:yMode val="edge"/>
              <c:x val="3.2114496114463414E-3"/>
              <c:y val="0.35330767239558197"/>
            </c:manualLayout>
          </c:layout>
        </c:title>
        <c:numFmt formatCode="General" sourceLinked="1"/>
        <c:tickLblPos val="nextTo"/>
        <c:crossAx val="69224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602939899461028"/>
          <c:y val="1.9001226845400621E-2"/>
          <c:w val="0.1701109539969124"/>
          <c:h val="0.13067820979089409"/>
        </c:manualLayout>
      </c:layout>
    </c:legend>
    <c:plotVisOnly val="1"/>
    <c:dispBlanksAs val="gap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IN"/>
              <a:t>Body Weight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9.9262254324642751E-2"/>
          <c:y val="0.18495281223975818"/>
          <c:w val="0.79673401654157516"/>
          <c:h val="0.76319123283251222"/>
        </c:manualLayout>
      </c:layout>
      <c:lineChart>
        <c:grouping val="standard"/>
        <c:ser>
          <c:idx val="0"/>
          <c:order val="0"/>
          <c:tx>
            <c:strRef>
              <c:f>'BW and Dosing Volume'!$B$66</c:f>
              <c:strCache>
                <c:ptCount val="1"/>
                <c:pt idx="0">
                  <c:v>Normal</c:v>
                </c:pt>
              </c:strCache>
            </c:strRef>
          </c:tx>
          <c:errBars>
            <c:errDir val="y"/>
            <c:errBarType val="both"/>
            <c:errValType val="cust"/>
            <c:plus>
              <c:numRef>
                <c:f>'BW and Dosing Volume'!$I$66:$L$66</c:f>
                <c:numCache>
                  <c:formatCode>General</c:formatCode>
                  <c:ptCount val="4"/>
                  <c:pt idx="0">
                    <c:v>8.8681710000000002</c:v>
                  </c:pt>
                  <c:pt idx="1">
                    <c:v>8.9206369999999993</c:v>
                  </c:pt>
                  <c:pt idx="2">
                    <c:v>9.745654</c:v>
                  </c:pt>
                  <c:pt idx="3">
                    <c:v>11.440910000000001</c:v>
                  </c:pt>
                </c:numCache>
              </c:numRef>
            </c:plus>
            <c:minus>
              <c:numRef>
                <c:f>'BW and Dosing Volume'!$I$66:$L$66</c:f>
                <c:numCache>
                  <c:formatCode>General</c:formatCode>
                  <c:ptCount val="4"/>
                  <c:pt idx="0">
                    <c:v>8.8681710000000002</c:v>
                  </c:pt>
                  <c:pt idx="1">
                    <c:v>8.9206369999999993</c:v>
                  </c:pt>
                  <c:pt idx="2">
                    <c:v>9.745654</c:v>
                  </c:pt>
                  <c:pt idx="3">
                    <c:v>11.440910000000001</c:v>
                  </c:pt>
                </c:numCache>
              </c:numRef>
            </c:minus>
          </c:errBars>
          <c:cat>
            <c:strRef>
              <c:f>'BW and Dosing Volume'!$C$65:$F$65</c:f>
              <c:strCache>
                <c:ptCount val="4"/>
                <c:pt idx="0">
                  <c:v>0th Day</c:v>
                </c:pt>
                <c:pt idx="1">
                  <c:v>7th Day</c:v>
                </c:pt>
                <c:pt idx="2">
                  <c:v>14th Day</c:v>
                </c:pt>
                <c:pt idx="3">
                  <c:v>21st Day</c:v>
                </c:pt>
              </c:strCache>
            </c:strRef>
          </c:cat>
          <c:val>
            <c:numRef>
              <c:f>'BW and Dosing Volume'!$C$66:$F$66</c:f>
              <c:numCache>
                <c:formatCode>General</c:formatCode>
                <c:ptCount val="4"/>
                <c:pt idx="0">
                  <c:v>249.33330000000001</c:v>
                </c:pt>
                <c:pt idx="1">
                  <c:v>255.33330000000001</c:v>
                </c:pt>
                <c:pt idx="2">
                  <c:v>258.66669999999999</c:v>
                </c:pt>
                <c:pt idx="3">
                  <c:v>266.83330000000001</c:v>
                </c:pt>
              </c:numCache>
            </c:numRef>
          </c:val>
        </c:ser>
        <c:ser>
          <c:idx val="1"/>
          <c:order val="1"/>
          <c:tx>
            <c:strRef>
              <c:f>'BW and Dosing Volume'!$B$67</c:f>
              <c:strCache>
                <c:ptCount val="1"/>
                <c:pt idx="0">
                  <c:v>Disease</c:v>
                </c:pt>
              </c:strCache>
            </c:strRef>
          </c:tx>
          <c:errBars>
            <c:errDir val="y"/>
            <c:errBarType val="both"/>
            <c:errValType val="cust"/>
            <c:plus>
              <c:numRef>
                <c:f>'BW and Dosing Volume'!$I$67:$L$67</c:f>
                <c:numCache>
                  <c:formatCode>General</c:formatCode>
                  <c:ptCount val="4"/>
                  <c:pt idx="0">
                    <c:v>5.3166399999999996</c:v>
                  </c:pt>
                  <c:pt idx="1">
                    <c:v>9.3264859999999992</c:v>
                  </c:pt>
                  <c:pt idx="2">
                    <c:v>7.8814130000000002</c:v>
                  </c:pt>
                  <c:pt idx="3">
                    <c:v>8.604908</c:v>
                  </c:pt>
                </c:numCache>
              </c:numRef>
            </c:plus>
            <c:minus>
              <c:numRef>
                <c:f>'BW and Dosing Volume'!$I$67:$L$67</c:f>
                <c:numCache>
                  <c:formatCode>General</c:formatCode>
                  <c:ptCount val="4"/>
                  <c:pt idx="0">
                    <c:v>5.3166399999999996</c:v>
                  </c:pt>
                  <c:pt idx="1">
                    <c:v>9.3264859999999992</c:v>
                  </c:pt>
                  <c:pt idx="2">
                    <c:v>7.8814130000000002</c:v>
                  </c:pt>
                  <c:pt idx="3">
                    <c:v>8.604908</c:v>
                  </c:pt>
                </c:numCache>
              </c:numRef>
            </c:minus>
          </c:errBars>
          <c:cat>
            <c:strRef>
              <c:f>'BW and Dosing Volume'!$C$65:$F$65</c:f>
              <c:strCache>
                <c:ptCount val="4"/>
                <c:pt idx="0">
                  <c:v>0th Day</c:v>
                </c:pt>
                <c:pt idx="1">
                  <c:v>7th Day</c:v>
                </c:pt>
                <c:pt idx="2">
                  <c:v>14th Day</c:v>
                </c:pt>
                <c:pt idx="3">
                  <c:v>21st Day</c:v>
                </c:pt>
              </c:strCache>
            </c:strRef>
          </c:cat>
          <c:val>
            <c:numRef>
              <c:f>'BW and Dosing Volume'!$C$67:$F$67</c:f>
              <c:numCache>
                <c:formatCode>General</c:formatCode>
                <c:ptCount val="4"/>
                <c:pt idx="0">
                  <c:v>250</c:v>
                </c:pt>
                <c:pt idx="1">
                  <c:v>255.5</c:v>
                </c:pt>
                <c:pt idx="2">
                  <c:v>261.5</c:v>
                </c:pt>
                <c:pt idx="3">
                  <c:v>269.66669999999999</c:v>
                </c:pt>
              </c:numCache>
            </c:numRef>
          </c:val>
        </c:ser>
        <c:ser>
          <c:idx val="2"/>
          <c:order val="2"/>
          <c:tx>
            <c:strRef>
              <c:f>'BW and Dosing Volume'!$B$68</c:f>
              <c:strCache>
                <c:ptCount val="1"/>
                <c:pt idx="0">
                  <c:v>Standard Gaduchi Extract</c:v>
                </c:pt>
              </c:strCache>
            </c:strRef>
          </c:tx>
          <c:errBars>
            <c:errDir val="y"/>
            <c:errBarType val="both"/>
            <c:errValType val="cust"/>
            <c:plus>
              <c:numRef>
                <c:f>'BW and Dosing Volume'!$I$68:$L$68</c:f>
                <c:numCache>
                  <c:formatCode>General</c:formatCode>
                  <c:ptCount val="4"/>
                  <c:pt idx="0">
                    <c:v>5.304087</c:v>
                  </c:pt>
                  <c:pt idx="1">
                    <c:v>7.985055</c:v>
                  </c:pt>
                  <c:pt idx="2">
                    <c:v>7.0019840000000002</c:v>
                  </c:pt>
                  <c:pt idx="3">
                    <c:v>7.3333329999999997</c:v>
                  </c:pt>
                </c:numCache>
              </c:numRef>
            </c:plus>
            <c:minus>
              <c:numRef>
                <c:f>'BW and Dosing Volume'!$I$68:$L$68</c:f>
                <c:numCache>
                  <c:formatCode>General</c:formatCode>
                  <c:ptCount val="4"/>
                  <c:pt idx="0">
                    <c:v>5.304087</c:v>
                  </c:pt>
                  <c:pt idx="1">
                    <c:v>7.985055</c:v>
                  </c:pt>
                  <c:pt idx="2">
                    <c:v>7.0019840000000002</c:v>
                  </c:pt>
                  <c:pt idx="3">
                    <c:v>7.3333329999999997</c:v>
                  </c:pt>
                </c:numCache>
              </c:numRef>
            </c:minus>
          </c:errBars>
          <c:cat>
            <c:strRef>
              <c:f>'BW and Dosing Volume'!$C$65:$F$65</c:f>
              <c:strCache>
                <c:ptCount val="4"/>
                <c:pt idx="0">
                  <c:v>0th Day</c:v>
                </c:pt>
                <c:pt idx="1">
                  <c:v>7th Day</c:v>
                </c:pt>
                <c:pt idx="2">
                  <c:v>14th Day</c:v>
                </c:pt>
                <c:pt idx="3">
                  <c:v>21st Day</c:v>
                </c:pt>
              </c:strCache>
            </c:strRef>
          </c:cat>
          <c:val>
            <c:numRef>
              <c:f>'BW and Dosing Volume'!$C$68:$F$68</c:f>
              <c:numCache>
                <c:formatCode>General</c:formatCode>
                <c:ptCount val="4"/>
                <c:pt idx="0">
                  <c:v>250</c:v>
                </c:pt>
                <c:pt idx="1">
                  <c:v>258.16669999999999</c:v>
                </c:pt>
                <c:pt idx="2">
                  <c:v>257.83330000000001</c:v>
                </c:pt>
                <c:pt idx="3">
                  <c:v>267.33330000000001</c:v>
                </c:pt>
              </c:numCache>
            </c:numRef>
          </c:val>
        </c:ser>
        <c:ser>
          <c:idx val="3"/>
          <c:order val="3"/>
          <c:tx>
            <c:strRef>
              <c:f>'BW and Dosing Volume'!$B$69</c:f>
              <c:strCache>
                <c:ptCount val="1"/>
                <c:pt idx="0">
                  <c:v>Herbolive Syrup</c:v>
                </c:pt>
              </c:strCache>
            </c:strRef>
          </c:tx>
          <c:errBars>
            <c:errDir val="y"/>
            <c:errBarType val="both"/>
            <c:errValType val="cust"/>
            <c:plus>
              <c:numRef>
                <c:f>'BW and Dosing Volume'!$I$69:$L$69</c:f>
                <c:numCache>
                  <c:formatCode>General</c:formatCode>
                  <c:ptCount val="4"/>
                  <c:pt idx="0">
                    <c:v>5.4833080000000001</c:v>
                  </c:pt>
                  <c:pt idx="1">
                    <c:v>7.5409990000000002</c:v>
                  </c:pt>
                  <c:pt idx="2">
                    <c:v>7.356026</c:v>
                  </c:pt>
                  <c:pt idx="3">
                    <c:v>8.7279879999999999</c:v>
                  </c:pt>
                </c:numCache>
              </c:numRef>
            </c:plus>
            <c:minus>
              <c:numRef>
                <c:f>'BW and Dosing Volume'!$I$69:$L$69</c:f>
                <c:numCache>
                  <c:formatCode>General</c:formatCode>
                  <c:ptCount val="4"/>
                  <c:pt idx="0">
                    <c:v>5.4833080000000001</c:v>
                  </c:pt>
                  <c:pt idx="1">
                    <c:v>7.5409990000000002</c:v>
                  </c:pt>
                  <c:pt idx="2">
                    <c:v>7.356026</c:v>
                  </c:pt>
                  <c:pt idx="3">
                    <c:v>8.7279879999999999</c:v>
                  </c:pt>
                </c:numCache>
              </c:numRef>
            </c:minus>
          </c:errBars>
          <c:cat>
            <c:strRef>
              <c:f>'BW and Dosing Volume'!$C$65:$F$65</c:f>
              <c:strCache>
                <c:ptCount val="4"/>
                <c:pt idx="0">
                  <c:v>0th Day</c:v>
                </c:pt>
                <c:pt idx="1">
                  <c:v>7th Day</c:v>
                </c:pt>
                <c:pt idx="2">
                  <c:v>14th Day</c:v>
                </c:pt>
                <c:pt idx="3">
                  <c:v>21st Day</c:v>
                </c:pt>
              </c:strCache>
            </c:strRef>
          </c:cat>
          <c:val>
            <c:numRef>
              <c:f>'BW and Dosing Volume'!$C$69:$F$69</c:f>
              <c:numCache>
                <c:formatCode>General</c:formatCode>
                <c:ptCount val="4"/>
                <c:pt idx="0">
                  <c:v>250</c:v>
                </c:pt>
                <c:pt idx="1">
                  <c:v>262</c:v>
                </c:pt>
                <c:pt idx="2">
                  <c:v>264.33330000000001</c:v>
                </c:pt>
                <c:pt idx="3">
                  <c:v>274.33330000000001</c:v>
                </c:pt>
              </c:numCache>
            </c:numRef>
          </c:val>
        </c:ser>
        <c:ser>
          <c:idx val="4"/>
          <c:order val="4"/>
          <c:tx>
            <c:strRef>
              <c:f>'BW and Dosing Volume'!$B$70</c:f>
              <c:strCache>
                <c:ptCount val="1"/>
                <c:pt idx="0">
                  <c:v>Hepatonej Syrup</c:v>
                </c:pt>
              </c:strCache>
            </c:strRef>
          </c:tx>
          <c:errBars>
            <c:errDir val="y"/>
            <c:errBarType val="both"/>
            <c:errValType val="cust"/>
            <c:plus>
              <c:numRef>
                <c:f>'BW and Dosing Volume'!$I$70:$L$70</c:f>
                <c:numCache>
                  <c:formatCode>General</c:formatCode>
                  <c:ptCount val="4"/>
                  <c:pt idx="0">
                    <c:v>5.2025629999999996</c:v>
                  </c:pt>
                  <c:pt idx="1">
                    <c:v>5.6489919999999998</c:v>
                  </c:pt>
                  <c:pt idx="2">
                    <c:v>5.4201269999999999</c:v>
                  </c:pt>
                  <c:pt idx="3">
                    <c:v>6.9378190000000002</c:v>
                  </c:pt>
                </c:numCache>
              </c:numRef>
            </c:plus>
            <c:minus>
              <c:numRef>
                <c:f>'BW and Dosing Volume'!$I$70:$L$70</c:f>
                <c:numCache>
                  <c:formatCode>General</c:formatCode>
                  <c:ptCount val="4"/>
                  <c:pt idx="0">
                    <c:v>5.2025629999999996</c:v>
                  </c:pt>
                  <c:pt idx="1">
                    <c:v>5.6489919999999998</c:v>
                  </c:pt>
                  <c:pt idx="2">
                    <c:v>5.4201269999999999</c:v>
                  </c:pt>
                  <c:pt idx="3">
                    <c:v>6.9378190000000002</c:v>
                  </c:pt>
                </c:numCache>
              </c:numRef>
            </c:minus>
          </c:errBars>
          <c:cat>
            <c:strRef>
              <c:f>'BW and Dosing Volume'!$C$65:$F$65</c:f>
              <c:strCache>
                <c:ptCount val="4"/>
                <c:pt idx="0">
                  <c:v>0th Day</c:v>
                </c:pt>
                <c:pt idx="1">
                  <c:v>7th Day</c:v>
                </c:pt>
                <c:pt idx="2">
                  <c:v>14th Day</c:v>
                </c:pt>
                <c:pt idx="3">
                  <c:v>21st Day</c:v>
                </c:pt>
              </c:strCache>
            </c:strRef>
          </c:cat>
          <c:val>
            <c:numRef>
              <c:f>'BW and Dosing Volume'!$C$70:$F$70</c:f>
              <c:numCache>
                <c:formatCode>General</c:formatCode>
                <c:ptCount val="4"/>
                <c:pt idx="0">
                  <c:v>250</c:v>
                </c:pt>
                <c:pt idx="1">
                  <c:v>255.33330000000001</c:v>
                </c:pt>
                <c:pt idx="2">
                  <c:v>256.66669999999999</c:v>
                </c:pt>
                <c:pt idx="3">
                  <c:v>265</c:v>
                </c:pt>
              </c:numCache>
            </c:numRef>
          </c:val>
        </c:ser>
        <c:ser>
          <c:idx val="5"/>
          <c:order val="5"/>
          <c:tx>
            <c:strRef>
              <c:f>'BW and Dosing Volume'!$B$71</c:f>
              <c:strCache>
                <c:ptCount val="1"/>
                <c:pt idx="0">
                  <c:v>Hepanej Capsule</c:v>
                </c:pt>
              </c:strCache>
            </c:strRef>
          </c:tx>
          <c:errBars>
            <c:errDir val="y"/>
            <c:errBarType val="both"/>
            <c:errValType val="cust"/>
            <c:plus>
              <c:numRef>
                <c:f>'BW and Dosing Volume'!$I$71:$L$71</c:f>
                <c:numCache>
                  <c:formatCode>General</c:formatCode>
                  <c:ptCount val="4"/>
                  <c:pt idx="0">
                    <c:v>6.3543520000000004</c:v>
                  </c:pt>
                  <c:pt idx="1">
                    <c:v>5.6509590000000003</c:v>
                  </c:pt>
                  <c:pt idx="2">
                    <c:v>4.6001209999999997</c:v>
                  </c:pt>
                  <c:pt idx="3">
                    <c:v>6.0023150000000003</c:v>
                  </c:pt>
                </c:numCache>
              </c:numRef>
            </c:plus>
            <c:minus>
              <c:numRef>
                <c:f>'BW and Dosing Volume'!$I$71:$L$71</c:f>
                <c:numCache>
                  <c:formatCode>General</c:formatCode>
                  <c:ptCount val="4"/>
                  <c:pt idx="0">
                    <c:v>6.3543520000000004</c:v>
                  </c:pt>
                  <c:pt idx="1">
                    <c:v>5.6509590000000003</c:v>
                  </c:pt>
                  <c:pt idx="2">
                    <c:v>4.6001209999999997</c:v>
                  </c:pt>
                  <c:pt idx="3">
                    <c:v>6.0023150000000003</c:v>
                  </c:pt>
                </c:numCache>
              </c:numRef>
            </c:minus>
          </c:errBars>
          <c:cat>
            <c:strRef>
              <c:f>'BW and Dosing Volume'!$C$65:$F$65</c:f>
              <c:strCache>
                <c:ptCount val="4"/>
                <c:pt idx="0">
                  <c:v>0th Day</c:v>
                </c:pt>
                <c:pt idx="1">
                  <c:v>7th Day</c:v>
                </c:pt>
                <c:pt idx="2">
                  <c:v>14th Day</c:v>
                </c:pt>
                <c:pt idx="3">
                  <c:v>21st Day</c:v>
                </c:pt>
              </c:strCache>
            </c:strRef>
          </c:cat>
          <c:val>
            <c:numRef>
              <c:f>'BW and Dosing Volume'!$C$71:$F$71</c:f>
              <c:numCache>
                <c:formatCode>General</c:formatCode>
                <c:ptCount val="4"/>
                <c:pt idx="0">
                  <c:v>249.33330000000001</c:v>
                </c:pt>
                <c:pt idx="1">
                  <c:v>256</c:v>
                </c:pt>
                <c:pt idx="2">
                  <c:v>254.83330000000001</c:v>
                </c:pt>
                <c:pt idx="3">
                  <c:v>265.16669999999999</c:v>
                </c:pt>
              </c:numCache>
            </c:numRef>
          </c:val>
        </c:ser>
        <c:ser>
          <c:idx val="6"/>
          <c:order val="6"/>
          <c:tx>
            <c:strRef>
              <c:f>'BW and Dosing Volume'!$B$72</c:f>
              <c:strCache>
                <c:ptCount val="1"/>
                <c:pt idx="0">
                  <c:v>Herbolive Capsule</c:v>
                </c:pt>
              </c:strCache>
            </c:strRef>
          </c:tx>
          <c:errBars>
            <c:errDir val="y"/>
            <c:errBarType val="both"/>
            <c:errValType val="cust"/>
            <c:plus>
              <c:numRef>
                <c:f>'BW and Dosing Volume'!$I$72:$L$72</c:f>
                <c:numCache>
                  <c:formatCode>General</c:formatCode>
                  <c:ptCount val="4"/>
                  <c:pt idx="0">
                    <c:v>7.7434560000000001</c:v>
                  </c:pt>
                  <c:pt idx="1">
                    <c:v>7.9791400000000001</c:v>
                  </c:pt>
                  <c:pt idx="2">
                    <c:v>4.7093290000000003</c:v>
                  </c:pt>
                  <c:pt idx="3">
                    <c:v>4.6791499999999999</c:v>
                  </c:pt>
                </c:numCache>
              </c:numRef>
            </c:plus>
            <c:minus>
              <c:numRef>
                <c:f>'BW and Dosing Volume'!$I$72:$L$72</c:f>
                <c:numCache>
                  <c:formatCode>General</c:formatCode>
                  <c:ptCount val="4"/>
                  <c:pt idx="0">
                    <c:v>7.7434560000000001</c:v>
                  </c:pt>
                  <c:pt idx="1">
                    <c:v>7.9791400000000001</c:v>
                  </c:pt>
                  <c:pt idx="2">
                    <c:v>4.7093290000000003</c:v>
                  </c:pt>
                  <c:pt idx="3">
                    <c:v>4.6791499999999999</c:v>
                  </c:pt>
                </c:numCache>
              </c:numRef>
            </c:minus>
          </c:errBars>
          <c:cat>
            <c:strRef>
              <c:f>'BW and Dosing Volume'!$C$65:$F$65</c:f>
              <c:strCache>
                <c:ptCount val="4"/>
                <c:pt idx="0">
                  <c:v>0th Day</c:v>
                </c:pt>
                <c:pt idx="1">
                  <c:v>7th Day</c:v>
                </c:pt>
                <c:pt idx="2">
                  <c:v>14th Day</c:v>
                </c:pt>
                <c:pt idx="3">
                  <c:v>21st Day</c:v>
                </c:pt>
              </c:strCache>
            </c:strRef>
          </c:cat>
          <c:val>
            <c:numRef>
              <c:f>'BW and Dosing Volume'!$C$72:$F$72</c:f>
              <c:numCache>
                <c:formatCode>General</c:formatCode>
                <c:ptCount val="4"/>
                <c:pt idx="0">
                  <c:v>250.16669999999999</c:v>
                </c:pt>
                <c:pt idx="1">
                  <c:v>259</c:v>
                </c:pt>
                <c:pt idx="2">
                  <c:v>263.66669999999999</c:v>
                </c:pt>
                <c:pt idx="3">
                  <c:v>272.83330000000001</c:v>
                </c:pt>
              </c:numCache>
            </c:numRef>
          </c:val>
        </c:ser>
        <c:ser>
          <c:idx val="7"/>
          <c:order val="7"/>
          <c:tx>
            <c:strRef>
              <c:f>'BW and Dosing Volume'!$B$73</c:f>
              <c:strCache>
                <c:ptCount val="1"/>
                <c:pt idx="0">
                  <c:v>Hepatonej Capsule</c:v>
                </c:pt>
              </c:strCache>
            </c:strRef>
          </c:tx>
          <c:errBars>
            <c:errDir val="y"/>
            <c:errBarType val="both"/>
            <c:errValType val="cust"/>
            <c:plus>
              <c:numRef>
                <c:f>'BW and Dosing Volume'!$I$73:$L$73</c:f>
                <c:numCache>
                  <c:formatCode>General</c:formatCode>
                  <c:ptCount val="4"/>
                  <c:pt idx="0">
                    <c:v>6.9590069999999997</c:v>
                  </c:pt>
                  <c:pt idx="1">
                    <c:v>4.2771999999999997</c:v>
                  </c:pt>
                  <c:pt idx="2">
                    <c:v>7.6970419999999997</c:v>
                  </c:pt>
                  <c:pt idx="3">
                    <c:v>6.8345529999999997</c:v>
                  </c:pt>
                </c:numCache>
              </c:numRef>
            </c:plus>
            <c:minus>
              <c:numRef>
                <c:f>'BW and Dosing Volume'!$I$73:$L$73</c:f>
                <c:numCache>
                  <c:formatCode>General</c:formatCode>
                  <c:ptCount val="4"/>
                  <c:pt idx="0">
                    <c:v>6.9590069999999997</c:v>
                  </c:pt>
                  <c:pt idx="1">
                    <c:v>4.2771999999999997</c:v>
                  </c:pt>
                  <c:pt idx="2">
                    <c:v>7.6970419999999997</c:v>
                  </c:pt>
                  <c:pt idx="3">
                    <c:v>6.8345529999999997</c:v>
                  </c:pt>
                </c:numCache>
              </c:numRef>
            </c:minus>
          </c:errBars>
          <c:cat>
            <c:strRef>
              <c:f>'BW and Dosing Volume'!$C$65:$F$65</c:f>
              <c:strCache>
                <c:ptCount val="4"/>
                <c:pt idx="0">
                  <c:v>0th Day</c:v>
                </c:pt>
                <c:pt idx="1">
                  <c:v>7th Day</c:v>
                </c:pt>
                <c:pt idx="2">
                  <c:v>14th Day</c:v>
                </c:pt>
                <c:pt idx="3">
                  <c:v>21st Day</c:v>
                </c:pt>
              </c:strCache>
            </c:strRef>
          </c:cat>
          <c:val>
            <c:numRef>
              <c:f>'BW and Dosing Volume'!$C$73:$F$73</c:f>
              <c:numCache>
                <c:formatCode>General</c:formatCode>
                <c:ptCount val="4"/>
                <c:pt idx="0">
                  <c:v>249.16669999999999</c:v>
                </c:pt>
                <c:pt idx="1">
                  <c:v>261.16669999999999</c:v>
                </c:pt>
                <c:pt idx="2">
                  <c:v>259.66669999999999</c:v>
                </c:pt>
                <c:pt idx="3">
                  <c:v>265.66669999999999</c:v>
                </c:pt>
              </c:numCache>
            </c:numRef>
          </c:val>
        </c:ser>
        <c:marker val="1"/>
        <c:axId val="70683264"/>
        <c:axId val="70685440"/>
      </c:lineChart>
      <c:catAx>
        <c:axId val="70683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 sz="1200"/>
                  <a:t>Days</a:t>
                </a:r>
              </a:p>
            </c:rich>
          </c:tx>
        </c:title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0685440"/>
        <c:crosses val="autoZero"/>
        <c:auto val="1"/>
        <c:lblAlgn val="ctr"/>
        <c:lblOffset val="100"/>
      </c:catAx>
      <c:valAx>
        <c:axId val="7068544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N" sz="1200"/>
                  <a:t>Body Weight (Gms)</a:t>
                </a:r>
              </a:p>
            </c:rich>
          </c:tx>
          <c:layout>
            <c:manualLayout>
              <c:xMode val="edge"/>
              <c:yMode val="edge"/>
              <c:x val="2.5964911752119357E-2"/>
              <c:y val="0.35345991230584489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0683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447223815064403"/>
          <c:y val="0.10916312349351091"/>
          <c:w val="0.80472115912186737"/>
          <c:h val="8.2936864902535032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38823" y="34428"/>
    <xdr:ext cx="8949034" cy="58297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0.22438</cdr:x>
      <cdr:y>0.09787</cdr:y>
    </cdr:from>
    <cdr:to>
      <cdr:x>0.31584</cdr:x>
      <cdr:y>0.24902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85203" y="592100"/>
          <a:ext cx="850025" cy="914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0.90997</cdr:x>
      <cdr:y>0.63606</cdr:y>
    </cdr:from>
    <cdr:to>
      <cdr:x>0.99029</cdr:x>
      <cdr:y>0.78721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456656" y="3847929"/>
          <a:ext cx="74638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0.79494</cdr:x>
      <cdr:y>0.62329</cdr:y>
    </cdr:from>
    <cdr:to>
      <cdr:x>0.87525</cdr:x>
      <cdr:y>0.77444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387624" y="3770698"/>
          <a:ext cx="74638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0.33649</cdr:x>
      <cdr:y>0.59989</cdr:y>
    </cdr:from>
    <cdr:to>
      <cdr:x>0.41681</cdr:x>
      <cdr:y>0.75104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127119" y="3629111"/>
          <a:ext cx="74638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0.46391</cdr:x>
      <cdr:y>0.59989</cdr:y>
    </cdr:from>
    <cdr:to>
      <cdr:x>0.54423</cdr:x>
      <cdr:y>0.75104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311306" y="3629110"/>
          <a:ext cx="74638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0.57749</cdr:x>
      <cdr:y>0.59776</cdr:y>
    </cdr:from>
    <cdr:to>
      <cdr:x>0.6578</cdr:x>
      <cdr:y>0.74891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366779" y="3616239"/>
          <a:ext cx="74638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0.68552</cdr:x>
      <cdr:y>0.56372</cdr:y>
    </cdr:from>
    <cdr:to>
      <cdr:x>0.76584</cdr:x>
      <cdr:y>0.71487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370766" y="3410294"/>
          <a:ext cx="74638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-34428" y="22952"/>
    <xdr:ext cx="9293311" cy="60496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-34428" y="22952"/>
    <xdr:ext cx="9293311" cy="617403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496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0.23546</cdr:x>
      <cdr:y>0.05107</cdr:y>
    </cdr:from>
    <cdr:to>
      <cdr:x>0.30892</cdr:x>
      <cdr:y>0.20221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88176" y="308948"/>
          <a:ext cx="682692" cy="914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0.35042</cdr:x>
      <cdr:y>0.4766</cdr:y>
    </cdr:from>
    <cdr:to>
      <cdr:x>0.44881</cdr:x>
      <cdr:y>0.62774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56520" y="28832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0.5761</cdr:x>
      <cdr:y>0.51691</cdr:y>
    </cdr:from>
    <cdr:to>
      <cdr:x>0.6745</cdr:x>
      <cdr:y>0.66806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53909" y="312711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0.69106</cdr:x>
      <cdr:y>0.42542</cdr:y>
    </cdr:from>
    <cdr:to>
      <cdr:x>0.78946</cdr:x>
      <cdr:y>0.57657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422253" y="257363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0.90161</cdr:x>
      <cdr:y>0.65733</cdr:y>
    </cdr:from>
    <cdr:to>
      <cdr:x>1</cdr:x>
      <cdr:y>0.80848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378911" y="397664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0.79771</cdr:x>
      <cdr:y>0.56584</cdr:y>
    </cdr:from>
    <cdr:to>
      <cdr:x>0.8961</cdr:x>
      <cdr:y>0.71699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413367" y="342316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0.4653</cdr:x>
      <cdr:y>0.51478</cdr:y>
    </cdr:from>
    <cdr:to>
      <cdr:x>0.56369</cdr:x>
      <cdr:y>0.66593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324179" y="311424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496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0.23823</cdr:x>
      <cdr:y>0.01489</cdr:y>
    </cdr:from>
    <cdr:to>
      <cdr:x>0.31861</cdr:x>
      <cdr:y>0.16604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13919" y="90075"/>
          <a:ext cx="747050" cy="914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0.9072</cdr:x>
      <cdr:y>0.62329</cdr:y>
    </cdr:from>
    <cdr:to>
      <cdr:x>1</cdr:x>
      <cdr:y>0.77444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430911" y="3770699"/>
          <a:ext cx="86239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0.3545</cdr:x>
      <cdr:y>0.51265</cdr:y>
    </cdr:from>
    <cdr:to>
      <cdr:x>0.44729</cdr:x>
      <cdr:y>0.6638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294449" y="3101374"/>
          <a:ext cx="86239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0.46807</cdr:x>
      <cdr:y>0.53393</cdr:y>
    </cdr:from>
    <cdr:to>
      <cdr:x>0.56087</cdr:x>
      <cdr:y>0.68508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349922" y="3230090"/>
          <a:ext cx="86239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0.7991</cdr:x>
      <cdr:y>0.56372</cdr:y>
    </cdr:from>
    <cdr:to>
      <cdr:x>0.89189</cdr:x>
      <cdr:y>0.71487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426239" y="3410294"/>
          <a:ext cx="86239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3311" cy="588713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0.11634</cdr:x>
      <cdr:y>0.6766</cdr:y>
    </cdr:from>
    <cdr:to>
      <cdr:x>0.21474</cdr:x>
      <cdr:y>0.82774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81216" y="4093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N" sz="1100"/>
        </a:p>
      </cdr:txBody>
    </cdr:sp>
  </cdr:relSizeAnchor>
  <cdr:relSizeAnchor xmlns:cdr="http://schemas.openxmlformats.org/drawingml/2006/chartDrawing">
    <cdr:from>
      <cdr:x>0.22299</cdr:x>
      <cdr:y>0.02553</cdr:y>
    </cdr:from>
    <cdr:to>
      <cdr:x>0.30892</cdr:x>
      <cdr:y>0.17668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72331" y="154478"/>
          <a:ext cx="798588" cy="914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0.90443</cdr:x>
      <cdr:y>0.59563</cdr:y>
    </cdr:from>
    <cdr:to>
      <cdr:x>0.99306</cdr:x>
      <cdr:y>0.74678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405170" y="3603367"/>
          <a:ext cx="8236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0.79078</cdr:x>
      <cdr:y>0.42542</cdr:y>
    </cdr:from>
    <cdr:to>
      <cdr:x>0.87941</cdr:x>
      <cdr:y>0.57657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349009" y="2573637"/>
          <a:ext cx="8236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0.45283</cdr:x>
      <cdr:y>0.38925</cdr:y>
    </cdr:from>
    <cdr:to>
      <cdr:x>0.54146</cdr:x>
      <cdr:y>0.5404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208334" y="2354821"/>
          <a:ext cx="8236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0.56779</cdr:x>
      <cdr:y>0.37435</cdr:y>
    </cdr:from>
    <cdr:to>
      <cdr:x>0.65642</cdr:x>
      <cdr:y>0.5255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276677" y="2264718"/>
          <a:ext cx="8236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0.34619</cdr:x>
      <cdr:y>0.42116</cdr:y>
    </cdr:from>
    <cdr:to>
      <cdr:x>0.43481</cdr:x>
      <cdr:y>0.57231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217219" y="2547895"/>
          <a:ext cx="8236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496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0.2313</cdr:x>
      <cdr:y>0.0766</cdr:y>
    </cdr:from>
    <cdr:to>
      <cdr:x>0.32277</cdr:x>
      <cdr:y>0.22775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49561" y="463396"/>
          <a:ext cx="850070" cy="914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N" sz="1400" i="1"/>
        </a:p>
      </cdr:txBody>
    </cdr:sp>
  </cdr:relSizeAnchor>
  <cdr:relSizeAnchor xmlns:cdr="http://schemas.openxmlformats.org/drawingml/2006/chartDrawing">
    <cdr:from>
      <cdr:x>0.90305</cdr:x>
      <cdr:y>0.57234</cdr:y>
    </cdr:from>
    <cdr:to>
      <cdr:x>0.99306</cdr:x>
      <cdr:y>0.69146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92297" y="3462466"/>
          <a:ext cx="836484" cy="72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0.46122</cdr:x>
      <cdr:y>0.37234</cdr:y>
    </cdr:from>
    <cdr:to>
      <cdr:x>0.55261</cdr:x>
      <cdr:y>0.5021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286250" y="2252533"/>
          <a:ext cx="849356" cy="784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0.79778</cdr:x>
      <cdr:y>0.35106</cdr:y>
    </cdr:from>
    <cdr:to>
      <cdr:x>0.87387</cdr:x>
      <cdr:y>0.46582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414054" y="2123817"/>
          <a:ext cx="707082" cy="694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  <cdr:relSizeAnchor xmlns:cdr="http://schemas.openxmlformats.org/drawingml/2006/chartDrawing">
    <cdr:from>
      <cdr:x>0.35311</cdr:x>
      <cdr:y>0.38499</cdr:y>
    </cdr:from>
    <cdr:to>
      <cdr:x>0.4292</cdr:x>
      <cdr:y>0.49975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281577" y="2329077"/>
          <a:ext cx="707128" cy="694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4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496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9"/>
  <sheetViews>
    <sheetView tabSelected="1" topLeftCell="A11" workbookViewId="0">
      <selection activeCell="C73" sqref="C73"/>
    </sheetView>
  </sheetViews>
  <sheetFormatPr defaultRowHeight="15"/>
  <cols>
    <col min="1" max="1" width="9.140625" style="17"/>
    <col min="2" max="2" width="23.7109375" style="17" customWidth="1"/>
    <col min="3" max="3" width="10.7109375" style="17" bestFit="1" customWidth="1"/>
    <col min="4" max="4" width="12" style="17" bestFit="1" customWidth="1"/>
    <col min="5" max="5" width="12.7109375" style="17" bestFit="1" customWidth="1"/>
    <col min="6" max="6" width="12" style="17" bestFit="1" customWidth="1"/>
    <col min="7" max="7" width="12.7109375" style="17" customWidth="1"/>
    <col min="8" max="8" width="23" style="17" customWidth="1"/>
    <col min="9" max="12" width="14.28515625" style="17" bestFit="1" customWidth="1"/>
    <col min="13" max="13" width="13.7109375" style="17" bestFit="1" customWidth="1"/>
    <col min="14" max="16384" width="9.140625" style="17"/>
  </cols>
  <sheetData>
    <row r="1" spans="1:13">
      <c r="L1" s="17" t="s">
        <v>77</v>
      </c>
    </row>
    <row r="2" spans="1:13">
      <c r="B2" s="18" t="s">
        <v>78</v>
      </c>
      <c r="C2" s="18" t="s">
        <v>79</v>
      </c>
      <c r="D2" s="18"/>
      <c r="L2" s="17" t="s">
        <v>80</v>
      </c>
      <c r="M2" s="17" t="s">
        <v>81</v>
      </c>
    </row>
    <row r="3" spans="1:13">
      <c r="B3" s="18" t="s">
        <v>82</v>
      </c>
      <c r="C3" s="19">
        <v>42411</v>
      </c>
      <c r="D3" s="17" t="s">
        <v>83</v>
      </c>
      <c r="E3" s="17" t="s">
        <v>84</v>
      </c>
      <c r="F3" s="17" t="s">
        <v>85</v>
      </c>
      <c r="G3" s="17" t="s">
        <v>86</v>
      </c>
      <c r="I3" s="17" t="s">
        <v>87</v>
      </c>
      <c r="J3" s="17" t="s">
        <v>88</v>
      </c>
      <c r="K3" s="17" t="s">
        <v>85</v>
      </c>
      <c r="L3" s="17" t="s">
        <v>85</v>
      </c>
      <c r="M3" s="17" t="s">
        <v>89</v>
      </c>
    </row>
    <row r="4" spans="1:13">
      <c r="D4" s="17" t="s">
        <v>79</v>
      </c>
      <c r="E4" s="20">
        <v>42399</v>
      </c>
      <c r="F4" s="20">
        <v>42406</v>
      </c>
      <c r="G4" s="20">
        <v>42411</v>
      </c>
      <c r="I4" s="17" t="s">
        <v>79</v>
      </c>
      <c r="J4" s="20">
        <v>42399</v>
      </c>
      <c r="K4" s="20">
        <v>42406</v>
      </c>
      <c r="L4" s="20">
        <v>42411</v>
      </c>
      <c r="M4" s="20">
        <v>42411</v>
      </c>
    </row>
    <row r="5" spans="1:13">
      <c r="A5" s="21" t="s">
        <v>8</v>
      </c>
      <c r="B5" s="21" t="s">
        <v>9</v>
      </c>
      <c r="C5" s="21" t="s">
        <v>10</v>
      </c>
      <c r="D5" s="22" t="s">
        <v>90</v>
      </c>
      <c r="E5" s="22" t="s">
        <v>90</v>
      </c>
      <c r="F5" s="22" t="s">
        <v>90</v>
      </c>
      <c r="G5" s="22" t="s">
        <v>90</v>
      </c>
      <c r="H5" s="21" t="s">
        <v>91</v>
      </c>
      <c r="I5" s="22" t="s">
        <v>92</v>
      </c>
      <c r="J5" s="22" t="s">
        <v>92</v>
      </c>
      <c r="K5" s="22" t="s">
        <v>92</v>
      </c>
      <c r="L5" s="22" t="s">
        <v>92</v>
      </c>
      <c r="M5" s="22" t="s">
        <v>92</v>
      </c>
    </row>
    <row r="6" spans="1:13">
      <c r="A6" s="44">
        <v>1</v>
      </c>
      <c r="B6" s="44" t="s">
        <v>0</v>
      </c>
      <c r="C6" s="23" t="s">
        <v>16</v>
      </c>
      <c r="D6" s="23">
        <v>215</v>
      </c>
      <c r="E6" s="23">
        <v>218</v>
      </c>
      <c r="F6" s="23">
        <v>224</v>
      </c>
      <c r="G6" s="23">
        <v>224</v>
      </c>
      <c r="H6" s="44" t="s">
        <v>93</v>
      </c>
      <c r="I6" s="23">
        <f>D6*5/1000</f>
        <v>1.075</v>
      </c>
      <c r="J6" s="23">
        <f>E6*5/1000</f>
        <v>1.0900000000000001</v>
      </c>
      <c r="K6" s="23">
        <f>F6*5/1000</f>
        <v>1.1200000000000001</v>
      </c>
      <c r="L6" s="23">
        <f>G6*1/1000</f>
        <v>0.224</v>
      </c>
      <c r="M6" s="23">
        <f>L6*2</f>
        <v>0.44800000000000001</v>
      </c>
    </row>
    <row r="7" spans="1:13">
      <c r="A7" s="44"/>
      <c r="B7" s="44"/>
      <c r="C7" s="23" t="s">
        <v>17</v>
      </c>
      <c r="D7" s="23">
        <v>244</v>
      </c>
      <c r="E7" s="23">
        <v>252</v>
      </c>
      <c r="F7" s="23">
        <v>244</v>
      </c>
      <c r="G7" s="23">
        <v>255</v>
      </c>
      <c r="H7" s="44"/>
      <c r="I7" s="23">
        <f>D7*5/1000</f>
        <v>1.22</v>
      </c>
      <c r="J7" s="23">
        <f t="shared" ref="J7:K11" si="0">E7*5/1000</f>
        <v>1.26</v>
      </c>
      <c r="K7" s="23">
        <f t="shared" si="0"/>
        <v>1.22</v>
      </c>
      <c r="L7" s="23">
        <f t="shared" ref="L7:L11" si="1">G7*1/1000</f>
        <v>0.255</v>
      </c>
      <c r="M7" s="23">
        <f t="shared" ref="M7:M60" si="2">L7*2</f>
        <v>0.51</v>
      </c>
    </row>
    <row r="8" spans="1:13">
      <c r="A8" s="44"/>
      <c r="B8" s="44"/>
      <c r="C8" s="23" t="s">
        <v>18</v>
      </c>
      <c r="D8" s="23">
        <v>245</v>
      </c>
      <c r="E8" s="23">
        <v>254</v>
      </c>
      <c r="F8" s="23">
        <v>259</v>
      </c>
      <c r="G8" s="23">
        <v>275</v>
      </c>
      <c r="H8" s="44"/>
      <c r="I8" s="23">
        <f>D8*5/1000</f>
        <v>1.2250000000000001</v>
      </c>
      <c r="J8" s="23">
        <f t="shared" si="0"/>
        <v>1.27</v>
      </c>
      <c r="K8" s="23">
        <f t="shared" si="0"/>
        <v>1.2949999999999999</v>
      </c>
      <c r="L8" s="23">
        <f t="shared" si="1"/>
        <v>0.27500000000000002</v>
      </c>
      <c r="M8" s="23">
        <f t="shared" si="2"/>
        <v>0.55000000000000004</v>
      </c>
    </row>
    <row r="9" spans="1:13">
      <c r="A9" s="44"/>
      <c r="B9" s="44"/>
      <c r="C9" s="23" t="s">
        <v>19</v>
      </c>
      <c r="D9" s="23">
        <v>254</v>
      </c>
      <c r="E9" s="23">
        <v>258</v>
      </c>
      <c r="F9" s="23">
        <v>261</v>
      </c>
      <c r="G9" s="23">
        <v>262</v>
      </c>
      <c r="H9" s="44"/>
      <c r="I9" s="23">
        <f>D9*5/1000</f>
        <v>1.27</v>
      </c>
      <c r="J9" s="23">
        <f t="shared" si="0"/>
        <v>1.29</v>
      </c>
      <c r="K9" s="23">
        <f t="shared" si="0"/>
        <v>1.3049999999999999</v>
      </c>
      <c r="L9" s="23">
        <f t="shared" si="1"/>
        <v>0.26200000000000001</v>
      </c>
      <c r="M9" s="23">
        <f t="shared" si="2"/>
        <v>0.52400000000000002</v>
      </c>
    </row>
    <row r="10" spans="1:13">
      <c r="A10" s="44"/>
      <c r="B10" s="44"/>
      <c r="C10" s="23" t="s">
        <v>20</v>
      </c>
      <c r="D10" s="23">
        <v>256</v>
      </c>
      <c r="E10" s="23">
        <v>265</v>
      </c>
      <c r="F10" s="23">
        <v>269</v>
      </c>
      <c r="G10" s="23">
        <v>276</v>
      </c>
      <c r="H10" s="44"/>
      <c r="I10" s="23">
        <f>D10*5/1000</f>
        <v>1.28</v>
      </c>
      <c r="J10" s="23">
        <f t="shared" si="0"/>
        <v>1.325</v>
      </c>
      <c r="K10" s="23">
        <f t="shared" si="0"/>
        <v>1.345</v>
      </c>
      <c r="L10" s="23">
        <f t="shared" si="1"/>
        <v>0.27600000000000002</v>
      </c>
      <c r="M10" s="23">
        <f t="shared" si="2"/>
        <v>0.55200000000000005</v>
      </c>
    </row>
    <row r="11" spans="1:13">
      <c r="A11" s="44"/>
      <c r="B11" s="44"/>
      <c r="C11" s="23" t="s">
        <v>21</v>
      </c>
      <c r="D11" s="23">
        <v>282</v>
      </c>
      <c r="E11" s="23">
        <v>285</v>
      </c>
      <c r="F11" s="23">
        <v>295</v>
      </c>
      <c r="G11" s="23">
        <v>309</v>
      </c>
      <c r="H11" s="44"/>
      <c r="I11" s="23">
        <f>D11*5/1000</f>
        <v>1.41</v>
      </c>
      <c r="J11" s="23">
        <f t="shared" si="0"/>
        <v>1.425</v>
      </c>
      <c r="K11" s="23">
        <f t="shared" si="0"/>
        <v>1.4750000000000001</v>
      </c>
      <c r="L11" s="23">
        <f t="shared" si="1"/>
        <v>0.309</v>
      </c>
      <c r="M11" s="23">
        <f t="shared" si="2"/>
        <v>0.61799999999999999</v>
      </c>
    </row>
    <row r="12" spans="1:13" s="18" customFormat="1">
      <c r="A12" s="21"/>
      <c r="B12" s="21"/>
      <c r="C12" s="21"/>
      <c r="D12" s="21">
        <f>AVERAGE(D6:D11)</f>
        <v>249.33333333333334</v>
      </c>
      <c r="E12" s="21">
        <f>AVERAGE(E6:E11)</f>
        <v>255.33333333333334</v>
      </c>
      <c r="F12" s="21">
        <f>AVERAGE(F6:F11)</f>
        <v>258.66666666666669</v>
      </c>
      <c r="G12" s="21">
        <f>AVERAGE(G6:G11)</f>
        <v>266.83333333333331</v>
      </c>
      <c r="H12" s="21" t="s">
        <v>94</v>
      </c>
      <c r="I12" s="21">
        <f>SUM(I6:I11)</f>
        <v>7.48</v>
      </c>
      <c r="J12" s="21">
        <f>SUM(J6:J11)</f>
        <v>7.66</v>
      </c>
      <c r="K12" s="21">
        <f>SUM(K6:K11)</f>
        <v>7.76</v>
      </c>
      <c r="L12" s="21">
        <f>SUM(L6:L11)</f>
        <v>1.601</v>
      </c>
      <c r="M12" s="21">
        <f>SUM(M6:M11)</f>
        <v>3.202</v>
      </c>
    </row>
    <row r="13" spans="1:13">
      <c r="A13" s="44">
        <v>2</v>
      </c>
      <c r="B13" s="44" t="s">
        <v>22</v>
      </c>
      <c r="C13" s="23" t="s">
        <v>16</v>
      </c>
      <c r="D13" s="23">
        <v>234</v>
      </c>
      <c r="E13" s="23">
        <v>220</v>
      </c>
      <c r="F13" s="23">
        <v>233</v>
      </c>
      <c r="G13" s="23">
        <v>242</v>
      </c>
      <c r="H13" s="44" t="s">
        <v>93</v>
      </c>
      <c r="I13" s="23">
        <f>D13*5/1000</f>
        <v>1.17</v>
      </c>
      <c r="J13" s="23">
        <f>E13*5/1000</f>
        <v>1.1000000000000001</v>
      </c>
      <c r="K13" s="23">
        <f>F13*5/1000</f>
        <v>1.165</v>
      </c>
      <c r="L13" s="23">
        <f>G13*1/1000</f>
        <v>0.24199999999999999</v>
      </c>
      <c r="M13" s="23">
        <f t="shared" si="2"/>
        <v>0.48399999999999999</v>
      </c>
    </row>
    <row r="14" spans="1:13">
      <c r="A14" s="44"/>
      <c r="B14" s="44"/>
      <c r="C14" s="23" t="s">
        <v>17</v>
      </c>
      <c r="D14" s="23">
        <v>237</v>
      </c>
      <c r="E14" s="23">
        <v>245</v>
      </c>
      <c r="F14" s="23">
        <v>251</v>
      </c>
      <c r="G14" s="23">
        <v>262</v>
      </c>
      <c r="H14" s="44"/>
      <c r="I14" s="23">
        <f>D14*5/1000</f>
        <v>1.1850000000000001</v>
      </c>
      <c r="J14" s="23">
        <f t="shared" ref="J14:K18" si="3">E14*5/1000</f>
        <v>1.2250000000000001</v>
      </c>
      <c r="K14" s="23">
        <f t="shared" si="3"/>
        <v>1.2549999999999999</v>
      </c>
      <c r="L14" s="23">
        <f t="shared" ref="L14:L18" si="4">G14*1/1000</f>
        <v>0.26200000000000001</v>
      </c>
      <c r="M14" s="23">
        <f t="shared" si="2"/>
        <v>0.52400000000000002</v>
      </c>
    </row>
    <row r="15" spans="1:13">
      <c r="A15" s="44"/>
      <c r="B15" s="44"/>
      <c r="C15" s="23" t="s">
        <v>18</v>
      </c>
      <c r="D15" s="23">
        <v>249</v>
      </c>
      <c r="E15" s="23">
        <v>258</v>
      </c>
      <c r="F15" s="23">
        <v>265</v>
      </c>
      <c r="G15" s="23">
        <v>270</v>
      </c>
      <c r="H15" s="44"/>
      <c r="I15" s="23">
        <f>D15*5/1000</f>
        <v>1.2450000000000001</v>
      </c>
      <c r="J15" s="23">
        <f t="shared" si="3"/>
        <v>1.29</v>
      </c>
      <c r="K15" s="23">
        <f t="shared" si="3"/>
        <v>1.325</v>
      </c>
      <c r="L15" s="23">
        <f t="shared" si="4"/>
        <v>0.27</v>
      </c>
      <c r="M15" s="23">
        <f t="shared" si="2"/>
        <v>0.54</v>
      </c>
    </row>
    <row r="16" spans="1:13">
      <c r="A16" s="44"/>
      <c r="B16" s="44"/>
      <c r="C16" s="23" t="s">
        <v>19</v>
      </c>
      <c r="D16" s="23">
        <v>251</v>
      </c>
      <c r="E16" s="23">
        <v>255</v>
      </c>
      <c r="F16" s="23">
        <v>260</v>
      </c>
      <c r="G16" s="23">
        <v>269</v>
      </c>
      <c r="H16" s="44"/>
      <c r="I16" s="23">
        <f>D16*5/1000</f>
        <v>1.2549999999999999</v>
      </c>
      <c r="J16" s="23">
        <f t="shared" si="3"/>
        <v>1.2749999999999999</v>
      </c>
      <c r="K16" s="23">
        <f t="shared" si="3"/>
        <v>1.3</v>
      </c>
      <c r="L16" s="23">
        <f t="shared" si="4"/>
        <v>0.26900000000000002</v>
      </c>
      <c r="M16" s="23">
        <f t="shared" si="2"/>
        <v>0.53800000000000003</v>
      </c>
    </row>
    <row r="17" spans="1:13">
      <c r="A17" s="44"/>
      <c r="B17" s="44"/>
      <c r="C17" s="23" t="s">
        <v>20</v>
      </c>
      <c r="D17" s="23">
        <v>264</v>
      </c>
      <c r="E17" s="23">
        <v>266</v>
      </c>
      <c r="F17" s="23">
        <v>269</v>
      </c>
      <c r="G17" s="23">
        <v>268</v>
      </c>
      <c r="H17" s="44"/>
      <c r="I17" s="23">
        <f>D17*5/1000</f>
        <v>1.32</v>
      </c>
      <c r="J17" s="23">
        <f t="shared" si="3"/>
        <v>1.33</v>
      </c>
      <c r="K17" s="23">
        <f t="shared" si="3"/>
        <v>1.345</v>
      </c>
      <c r="L17" s="23">
        <f t="shared" si="4"/>
        <v>0.26800000000000002</v>
      </c>
      <c r="M17" s="23">
        <f t="shared" si="2"/>
        <v>0.53600000000000003</v>
      </c>
    </row>
    <row r="18" spans="1:13">
      <c r="A18" s="44"/>
      <c r="B18" s="44"/>
      <c r="C18" s="23" t="s">
        <v>21</v>
      </c>
      <c r="D18" s="23">
        <v>265</v>
      </c>
      <c r="E18" s="23">
        <v>289</v>
      </c>
      <c r="F18" s="23">
        <v>291</v>
      </c>
      <c r="G18" s="23">
        <v>307</v>
      </c>
      <c r="H18" s="44"/>
      <c r="I18" s="23">
        <f>D18*5/1000</f>
        <v>1.325</v>
      </c>
      <c r="J18" s="23">
        <f t="shared" si="3"/>
        <v>1.4450000000000001</v>
      </c>
      <c r="K18" s="23">
        <f t="shared" si="3"/>
        <v>1.4550000000000001</v>
      </c>
      <c r="L18" s="23">
        <f t="shared" si="4"/>
        <v>0.307</v>
      </c>
      <c r="M18" s="23">
        <f t="shared" si="2"/>
        <v>0.61399999999999999</v>
      </c>
    </row>
    <row r="19" spans="1:13" s="18" customFormat="1">
      <c r="A19" s="21"/>
      <c r="B19" s="21"/>
      <c r="C19" s="21"/>
      <c r="D19" s="21">
        <f>AVERAGE(D13:D18)</f>
        <v>250</v>
      </c>
      <c r="E19" s="21">
        <f t="shared" ref="E19:G19" si="5">AVERAGE(E13:E18)</f>
        <v>255.5</v>
      </c>
      <c r="F19" s="21">
        <f t="shared" si="5"/>
        <v>261.5</v>
      </c>
      <c r="G19" s="21">
        <f t="shared" si="5"/>
        <v>269.66666666666669</v>
      </c>
      <c r="H19" s="21" t="s">
        <v>94</v>
      </c>
      <c r="I19" s="21">
        <f>SUM(I13:I18)</f>
        <v>7.5000000000000009</v>
      </c>
      <c r="J19" s="21">
        <f>SUM(J13:J18)</f>
        <v>7.6650000000000009</v>
      </c>
      <c r="K19" s="21">
        <f>SUM(K13:K18)</f>
        <v>7.8449999999999998</v>
      </c>
      <c r="L19" s="21">
        <f>SUM(L13:L18)</f>
        <v>1.6180000000000001</v>
      </c>
      <c r="M19" s="21">
        <f>SUM(M13:M18)</f>
        <v>3.2360000000000002</v>
      </c>
    </row>
    <row r="20" spans="1:13">
      <c r="A20" s="44">
        <v>3</v>
      </c>
      <c r="B20" s="45" t="s">
        <v>95</v>
      </c>
      <c r="C20" s="23" t="s">
        <v>16</v>
      </c>
      <c r="D20" s="23">
        <v>236</v>
      </c>
      <c r="E20" s="23">
        <v>227</v>
      </c>
      <c r="F20" s="23">
        <v>230</v>
      </c>
      <c r="G20" s="23">
        <v>236</v>
      </c>
      <c r="H20" s="44" t="s">
        <v>96</v>
      </c>
      <c r="I20" s="23">
        <f>D20*5/1000</f>
        <v>1.18</v>
      </c>
      <c r="J20" s="23">
        <f>E20*5/1000</f>
        <v>1.135</v>
      </c>
      <c r="K20" s="23">
        <f>F20*5/1000</f>
        <v>1.1499999999999999</v>
      </c>
      <c r="L20" s="23">
        <f>G20*1/1000</f>
        <v>0.23599999999999999</v>
      </c>
      <c r="M20" s="23">
        <f t="shared" si="2"/>
        <v>0.47199999999999998</v>
      </c>
    </row>
    <row r="21" spans="1:13">
      <c r="A21" s="44"/>
      <c r="B21" s="45"/>
      <c r="C21" s="23" t="s">
        <v>17</v>
      </c>
      <c r="D21" s="23">
        <v>236</v>
      </c>
      <c r="E21" s="23">
        <v>254</v>
      </c>
      <c r="F21" s="23">
        <v>255</v>
      </c>
      <c r="G21" s="23">
        <v>262</v>
      </c>
      <c r="H21" s="44"/>
      <c r="I21" s="23">
        <f>D21*5/1000</f>
        <v>1.18</v>
      </c>
      <c r="J21" s="23">
        <f t="shared" ref="J21:K25" si="6">E21*5/1000</f>
        <v>1.27</v>
      </c>
      <c r="K21" s="23">
        <f t="shared" si="6"/>
        <v>1.2749999999999999</v>
      </c>
      <c r="L21" s="23">
        <f t="shared" ref="L21:L25" si="7">G21*1/1000</f>
        <v>0.26200000000000001</v>
      </c>
      <c r="M21" s="23">
        <f t="shared" si="2"/>
        <v>0.52400000000000002</v>
      </c>
    </row>
    <row r="22" spans="1:13">
      <c r="A22" s="44"/>
      <c r="B22" s="45"/>
      <c r="C22" s="23" t="s">
        <v>18</v>
      </c>
      <c r="D22" s="23">
        <v>249</v>
      </c>
      <c r="E22" s="23">
        <v>252</v>
      </c>
      <c r="F22" s="23">
        <v>256</v>
      </c>
      <c r="G22" s="23">
        <v>270</v>
      </c>
      <c r="H22" s="44"/>
      <c r="I22" s="23">
        <f>D22*5/1000</f>
        <v>1.2450000000000001</v>
      </c>
      <c r="J22" s="23">
        <f t="shared" si="6"/>
        <v>1.26</v>
      </c>
      <c r="K22" s="23">
        <f t="shared" si="6"/>
        <v>1.28</v>
      </c>
      <c r="L22" s="23">
        <f t="shared" si="7"/>
        <v>0.27</v>
      </c>
      <c r="M22" s="23">
        <f t="shared" si="2"/>
        <v>0.54</v>
      </c>
    </row>
    <row r="23" spans="1:13">
      <c r="A23" s="44"/>
      <c r="B23" s="45"/>
      <c r="C23" s="23" t="s">
        <v>19</v>
      </c>
      <c r="D23" s="23">
        <v>249</v>
      </c>
      <c r="E23" s="23">
        <v>262</v>
      </c>
      <c r="F23" s="23">
        <v>258</v>
      </c>
      <c r="G23" s="23">
        <v>270</v>
      </c>
      <c r="H23" s="44"/>
      <c r="I23" s="23">
        <f>D23*5/1000</f>
        <v>1.2450000000000001</v>
      </c>
      <c r="J23" s="23">
        <f t="shared" si="6"/>
        <v>1.31</v>
      </c>
      <c r="K23" s="23">
        <f t="shared" si="6"/>
        <v>1.29</v>
      </c>
      <c r="L23" s="23">
        <f t="shared" si="7"/>
        <v>0.27</v>
      </c>
      <c r="M23" s="23">
        <f t="shared" si="2"/>
        <v>0.54</v>
      </c>
    </row>
    <row r="24" spans="1:13">
      <c r="A24" s="44"/>
      <c r="B24" s="45"/>
      <c r="C24" s="23" t="s">
        <v>20</v>
      </c>
      <c r="D24" s="23">
        <v>265</v>
      </c>
      <c r="E24" s="23">
        <v>268</v>
      </c>
      <c r="F24" s="23">
        <v>265</v>
      </c>
      <c r="G24" s="23">
        <v>276</v>
      </c>
      <c r="H24" s="44"/>
      <c r="I24" s="23">
        <f>D24*5/1000</f>
        <v>1.325</v>
      </c>
      <c r="J24" s="23">
        <f t="shared" si="6"/>
        <v>1.34</v>
      </c>
      <c r="K24" s="23">
        <f t="shared" si="6"/>
        <v>1.325</v>
      </c>
      <c r="L24" s="23">
        <f t="shared" si="7"/>
        <v>0.27600000000000002</v>
      </c>
      <c r="M24" s="23">
        <f t="shared" si="2"/>
        <v>0.55200000000000005</v>
      </c>
    </row>
    <row r="25" spans="1:13">
      <c r="A25" s="44"/>
      <c r="B25" s="45"/>
      <c r="C25" s="23" t="s">
        <v>21</v>
      </c>
      <c r="D25" s="23">
        <v>265</v>
      </c>
      <c r="E25" s="23">
        <v>286</v>
      </c>
      <c r="F25" s="23">
        <v>283</v>
      </c>
      <c r="G25" s="23">
        <v>290</v>
      </c>
      <c r="H25" s="44"/>
      <c r="I25" s="23">
        <f>D25*5/1000</f>
        <v>1.325</v>
      </c>
      <c r="J25" s="23">
        <f t="shared" si="6"/>
        <v>1.43</v>
      </c>
      <c r="K25" s="23">
        <f t="shared" si="6"/>
        <v>1.415</v>
      </c>
      <c r="L25" s="23">
        <f t="shared" si="7"/>
        <v>0.28999999999999998</v>
      </c>
      <c r="M25" s="23">
        <f t="shared" si="2"/>
        <v>0.57999999999999996</v>
      </c>
    </row>
    <row r="26" spans="1:13" s="18" customFormat="1">
      <c r="A26" s="21"/>
      <c r="B26" s="21"/>
      <c r="C26" s="21"/>
      <c r="D26" s="21">
        <f>AVERAGE(D20:D25)</f>
        <v>250</v>
      </c>
      <c r="E26" s="21">
        <f t="shared" ref="E26:G26" si="8">AVERAGE(E20:E25)</f>
        <v>258.16666666666669</v>
      </c>
      <c r="F26" s="21">
        <f t="shared" si="8"/>
        <v>257.83333333333331</v>
      </c>
      <c r="G26" s="21">
        <f t="shared" si="8"/>
        <v>267.33333333333331</v>
      </c>
      <c r="H26" s="21" t="s">
        <v>94</v>
      </c>
      <c r="I26" s="21">
        <f>SUM(I20:I25)</f>
        <v>7.5</v>
      </c>
      <c r="J26" s="21">
        <f>SUM(J20:J25)</f>
        <v>7.7449999999999992</v>
      </c>
      <c r="K26" s="21">
        <f>SUM(K20:K25)</f>
        <v>7.7350000000000003</v>
      </c>
      <c r="L26" s="21">
        <f>SUM(L20:L25)</f>
        <v>1.6040000000000001</v>
      </c>
      <c r="M26" s="21">
        <f>SUM(M20:M25)</f>
        <v>3.2080000000000002</v>
      </c>
    </row>
    <row r="27" spans="1:13">
      <c r="A27" s="44">
        <v>4</v>
      </c>
      <c r="B27" s="44" t="s">
        <v>24</v>
      </c>
      <c r="C27" s="23" t="s">
        <v>16</v>
      </c>
      <c r="D27" s="23">
        <v>230</v>
      </c>
      <c r="E27" s="23">
        <v>230</v>
      </c>
      <c r="F27" s="23">
        <v>233</v>
      </c>
      <c r="G27" s="23">
        <v>235</v>
      </c>
      <c r="H27" s="44" t="s">
        <v>97</v>
      </c>
      <c r="I27" s="23">
        <f>D27*5.4/1000</f>
        <v>1.242</v>
      </c>
      <c r="J27" s="23">
        <f>E27*5.4/1000</f>
        <v>1.242</v>
      </c>
      <c r="K27" s="23">
        <f>F27*5.4/1000</f>
        <v>1.2582</v>
      </c>
      <c r="L27" s="23">
        <f>G27*1/1000</f>
        <v>0.23499999999999999</v>
      </c>
      <c r="M27" s="23">
        <f t="shared" si="2"/>
        <v>0.47</v>
      </c>
    </row>
    <row r="28" spans="1:13">
      <c r="A28" s="44"/>
      <c r="B28" s="44"/>
      <c r="C28" s="23" t="s">
        <v>17</v>
      </c>
      <c r="D28" s="23">
        <v>242</v>
      </c>
      <c r="E28" s="23">
        <v>250</v>
      </c>
      <c r="F28" s="23">
        <v>252</v>
      </c>
      <c r="G28" s="23">
        <v>266</v>
      </c>
      <c r="H28" s="44"/>
      <c r="I28" s="23">
        <f>D28*5.4/1000</f>
        <v>1.3068000000000002</v>
      </c>
      <c r="J28" s="23">
        <f t="shared" ref="J28:K32" si="9">E28*5.4/1000</f>
        <v>1.35</v>
      </c>
      <c r="K28" s="23">
        <f t="shared" si="9"/>
        <v>1.3608000000000002</v>
      </c>
      <c r="L28" s="23">
        <f t="shared" ref="L28:L32" si="10">G28*1/1000</f>
        <v>0.26600000000000001</v>
      </c>
      <c r="M28" s="23">
        <f t="shared" si="2"/>
        <v>0.53200000000000003</v>
      </c>
    </row>
    <row r="29" spans="1:13">
      <c r="A29" s="44"/>
      <c r="B29" s="44"/>
      <c r="C29" s="23" t="s">
        <v>18</v>
      </c>
      <c r="D29" s="23">
        <v>247</v>
      </c>
      <c r="E29" s="23">
        <v>270</v>
      </c>
      <c r="F29" s="23">
        <v>275</v>
      </c>
      <c r="G29" s="23">
        <v>285</v>
      </c>
      <c r="H29" s="44"/>
      <c r="I29" s="23">
        <f>D29*5.4/1000</f>
        <v>1.3338000000000001</v>
      </c>
      <c r="J29" s="23">
        <f t="shared" si="9"/>
        <v>1.458</v>
      </c>
      <c r="K29" s="23">
        <f t="shared" si="9"/>
        <v>1.4850000000000001</v>
      </c>
      <c r="L29" s="23">
        <f t="shared" si="10"/>
        <v>0.28499999999999998</v>
      </c>
      <c r="M29" s="23">
        <f t="shared" si="2"/>
        <v>0.56999999999999995</v>
      </c>
    </row>
    <row r="30" spans="1:13">
      <c r="A30" s="44"/>
      <c r="B30" s="44"/>
      <c r="C30" s="23" t="s">
        <v>19</v>
      </c>
      <c r="D30" s="23">
        <v>252</v>
      </c>
      <c r="E30" s="23">
        <v>269</v>
      </c>
      <c r="F30" s="23">
        <v>273</v>
      </c>
      <c r="G30" s="23">
        <v>280</v>
      </c>
      <c r="H30" s="44"/>
      <c r="I30" s="23">
        <f>D30*5.4/1000</f>
        <v>1.3608000000000002</v>
      </c>
      <c r="J30" s="23">
        <f t="shared" si="9"/>
        <v>1.4526000000000001</v>
      </c>
      <c r="K30" s="23">
        <f t="shared" si="9"/>
        <v>1.4742</v>
      </c>
      <c r="L30" s="23">
        <f t="shared" si="10"/>
        <v>0.28000000000000003</v>
      </c>
      <c r="M30" s="23">
        <f t="shared" si="2"/>
        <v>0.56000000000000005</v>
      </c>
    </row>
    <row r="31" spans="1:13">
      <c r="A31" s="44"/>
      <c r="B31" s="44"/>
      <c r="C31" s="23" t="s">
        <v>20</v>
      </c>
      <c r="D31" s="23">
        <v>263</v>
      </c>
      <c r="E31" s="23">
        <v>278</v>
      </c>
      <c r="F31" s="23">
        <v>278</v>
      </c>
      <c r="G31" s="23">
        <v>294</v>
      </c>
      <c r="H31" s="44"/>
      <c r="I31" s="23">
        <f>D31*5.4/1000</f>
        <v>1.4202000000000001</v>
      </c>
      <c r="J31" s="23">
        <f t="shared" si="9"/>
        <v>1.5012000000000001</v>
      </c>
      <c r="K31" s="23">
        <f t="shared" si="9"/>
        <v>1.5012000000000001</v>
      </c>
      <c r="L31" s="23">
        <f t="shared" si="10"/>
        <v>0.29399999999999998</v>
      </c>
      <c r="M31" s="23">
        <f t="shared" si="2"/>
        <v>0.58799999999999997</v>
      </c>
    </row>
    <row r="32" spans="1:13">
      <c r="A32" s="44"/>
      <c r="B32" s="44"/>
      <c r="C32" s="23" t="s">
        <v>21</v>
      </c>
      <c r="D32" s="23">
        <v>266</v>
      </c>
      <c r="E32" s="23">
        <v>275</v>
      </c>
      <c r="F32" s="23">
        <v>275</v>
      </c>
      <c r="G32" s="23">
        <v>286</v>
      </c>
      <c r="H32" s="44"/>
      <c r="I32" s="23">
        <f>D32*5.4/1000</f>
        <v>1.4364000000000001</v>
      </c>
      <c r="J32" s="23">
        <f t="shared" si="9"/>
        <v>1.4850000000000001</v>
      </c>
      <c r="K32" s="23">
        <f t="shared" si="9"/>
        <v>1.4850000000000001</v>
      </c>
      <c r="L32" s="23">
        <f t="shared" si="10"/>
        <v>0.28599999999999998</v>
      </c>
      <c r="M32" s="23">
        <f t="shared" si="2"/>
        <v>0.57199999999999995</v>
      </c>
    </row>
    <row r="33" spans="1:13" s="18" customFormat="1">
      <c r="A33" s="21"/>
      <c r="B33" s="21"/>
      <c r="C33" s="21"/>
      <c r="D33" s="21">
        <f>AVERAGE(D27:D32)</f>
        <v>250</v>
      </c>
      <c r="E33" s="21">
        <f t="shared" ref="E33:G33" si="11">AVERAGE(E27:E32)</f>
        <v>262</v>
      </c>
      <c r="F33" s="21">
        <f t="shared" si="11"/>
        <v>264.33333333333331</v>
      </c>
      <c r="G33" s="21">
        <f t="shared" si="11"/>
        <v>274.33333333333331</v>
      </c>
      <c r="H33" s="21" t="s">
        <v>94</v>
      </c>
      <c r="I33" s="21">
        <f>SUM(I27:I32)</f>
        <v>8.1000000000000014</v>
      </c>
      <c r="J33" s="21">
        <f>SUM(J27:J32)</f>
        <v>8.4887999999999995</v>
      </c>
      <c r="K33" s="21">
        <f>SUM(K27:K32)</f>
        <v>8.5643999999999991</v>
      </c>
      <c r="L33" s="21">
        <f>SUM(L27:L32)</f>
        <v>1.6460000000000001</v>
      </c>
      <c r="M33" s="21">
        <f>SUM(M27:M32)</f>
        <v>3.2920000000000003</v>
      </c>
    </row>
    <row r="34" spans="1:13">
      <c r="A34" s="46">
        <v>5</v>
      </c>
      <c r="B34" s="45" t="s">
        <v>25</v>
      </c>
      <c r="C34" s="23" t="s">
        <v>16</v>
      </c>
      <c r="D34" s="23">
        <v>233</v>
      </c>
      <c r="E34" s="23">
        <v>243</v>
      </c>
      <c r="F34" s="23">
        <v>243</v>
      </c>
      <c r="G34" s="23">
        <v>250</v>
      </c>
      <c r="H34" s="44" t="s">
        <v>97</v>
      </c>
      <c r="I34" s="23">
        <f>D34*5.4/1000</f>
        <v>1.2582</v>
      </c>
      <c r="J34" s="23">
        <f>E34*5.4/1000</f>
        <v>1.3122</v>
      </c>
      <c r="K34" s="23">
        <f>F34*5.4/1000</f>
        <v>1.3122</v>
      </c>
      <c r="L34" s="23">
        <f>G34*1/1000</f>
        <v>0.25</v>
      </c>
      <c r="M34" s="23">
        <f t="shared" si="2"/>
        <v>0.5</v>
      </c>
    </row>
    <row r="35" spans="1:13">
      <c r="A35" s="47"/>
      <c r="B35" s="45"/>
      <c r="C35" s="23" t="s">
        <v>17</v>
      </c>
      <c r="D35" s="23">
        <v>239</v>
      </c>
      <c r="E35" s="23">
        <v>237</v>
      </c>
      <c r="F35" s="23">
        <v>243</v>
      </c>
      <c r="G35" s="23">
        <v>242</v>
      </c>
      <c r="H35" s="44"/>
      <c r="I35" s="23">
        <f>D35*5.4/1000</f>
        <v>1.2906000000000002</v>
      </c>
      <c r="J35" s="23">
        <f t="shared" ref="J35:K39" si="12">E35*5.4/1000</f>
        <v>1.2798000000000003</v>
      </c>
      <c r="K35" s="23">
        <f t="shared" si="12"/>
        <v>1.3122</v>
      </c>
      <c r="L35" s="23">
        <f t="shared" ref="L35:L39" si="13">G35*1/1000</f>
        <v>0.24199999999999999</v>
      </c>
      <c r="M35" s="23">
        <f t="shared" si="2"/>
        <v>0.48399999999999999</v>
      </c>
    </row>
    <row r="36" spans="1:13">
      <c r="A36" s="47"/>
      <c r="B36" s="45"/>
      <c r="C36" s="23" t="s">
        <v>18</v>
      </c>
      <c r="D36" s="23">
        <v>248</v>
      </c>
      <c r="E36" s="23">
        <v>257</v>
      </c>
      <c r="F36" s="23">
        <v>260</v>
      </c>
      <c r="G36" s="23">
        <v>270</v>
      </c>
      <c r="H36" s="44"/>
      <c r="I36" s="23">
        <f>D36*5.4/1000</f>
        <v>1.3391999999999999</v>
      </c>
      <c r="J36" s="23">
        <f t="shared" si="12"/>
        <v>1.3878000000000001</v>
      </c>
      <c r="K36" s="23">
        <f t="shared" si="12"/>
        <v>1.4039999999999999</v>
      </c>
      <c r="L36" s="23">
        <f t="shared" si="13"/>
        <v>0.27</v>
      </c>
      <c r="M36" s="23">
        <f t="shared" si="2"/>
        <v>0.54</v>
      </c>
    </row>
    <row r="37" spans="1:13">
      <c r="A37" s="47"/>
      <c r="B37" s="45"/>
      <c r="C37" s="23" t="s">
        <v>19</v>
      </c>
      <c r="D37" s="23">
        <v>252</v>
      </c>
      <c r="E37" s="23">
        <v>254</v>
      </c>
      <c r="F37" s="23">
        <v>251</v>
      </c>
      <c r="G37" s="23">
        <v>262</v>
      </c>
      <c r="H37" s="44"/>
      <c r="I37" s="23">
        <f>D37*5.4/1000</f>
        <v>1.3608000000000002</v>
      </c>
      <c r="J37" s="23">
        <f t="shared" si="12"/>
        <v>1.3716000000000002</v>
      </c>
      <c r="K37" s="23">
        <f t="shared" si="12"/>
        <v>1.3554000000000002</v>
      </c>
      <c r="L37" s="23">
        <f t="shared" si="13"/>
        <v>0.26200000000000001</v>
      </c>
      <c r="M37" s="23">
        <f t="shared" si="2"/>
        <v>0.52400000000000002</v>
      </c>
    </row>
    <row r="38" spans="1:13">
      <c r="A38" s="47"/>
      <c r="B38" s="45"/>
      <c r="C38" s="23" t="s">
        <v>20</v>
      </c>
      <c r="D38" s="23">
        <v>263</v>
      </c>
      <c r="E38" s="23">
        <v>269</v>
      </c>
      <c r="F38" s="23">
        <v>268</v>
      </c>
      <c r="G38" s="23">
        <v>281</v>
      </c>
      <c r="H38" s="44"/>
      <c r="I38" s="23">
        <f>D38*5.4/1000</f>
        <v>1.4202000000000001</v>
      </c>
      <c r="J38" s="23">
        <f t="shared" si="12"/>
        <v>1.4526000000000001</v>
      </c>
      <c r="K38" s="23">
        <f t="shared" si="12"/>
        <v>1.4472</v>
      </c>
      <c r="L38" s="23">
        <f t="shared" si="13"/>
        <v>0.28100000000000003</v>
      </c>
      <c r="M38" s="23">
        <f t="shared" si="2"/>
        <v>0.56200000000000006</v>
      </c>
    </row>
    <row r="39" spans="1:13">
      <c r="A39" s="48"/>
      <c r="B39" s="45"/>
      <c r="C39" s="23" t="s">
        <v>21</v>
      </c>
      <c r="D39" s="23">
        <v>265</v>
      </c>
      <c r="E39" s="23">
        <v>272</v>
      </c>
      <c r="F39" s="23">
        <v>275</v>
      </c>
      <c r="G39" s="23">
        <v>285</v>
      </c>
      <c r="H39" s="44"/>
      <c r="I39" s="23">
        <f>D39*5.4/1000</f>
        <v>1.431</v>
      </c>
      <c r="J39" s="23">
        <f t="shared" si="12"/>
        <v>1.4688000000000001</v>
      </c>
      <c r="K39" s="23">
        <f t="shared" si="12"/>
        <v>1.4850000000000001</v>
      </c>
      <c r="L39" s="23">
        <f t="shared" si="13"/>
        <v>0.28499999999999998</v>
      </c>
      <c r="M39" s="23">
        <f t="shared" si="2"/>
        <v>0.56999999999999995</v>
      </c>
    </row>
    <row r="40" spans="1:13" s="18" customFormat="1">
      <c r="A40" s="21"/>
      <c r="B40" s="21"/>
      <c r="C40" s="21"/>
      <c r="D40" s="21">
        <f>AVERAGE(D34:D39)</f>
        <v>250</v>
      </c>
      <c r="E40" s="21">
        <f t="shared" ref="E40:G40" si="14">AVERAGE(E34:E39)</f>
        <v>255.33333333333334</v>
      </c>
      <c r="F40" s="21">
        <f t="shared" si="14"/>
        <v>256.66666666666669</v>
      </c>
      <c r="G40" s="21">
        <f t="shared" si="14"/>
        <v>265</v>
      </c>
      <c r="H40" s="21" t="s">
        <v>94</v>
      </c>
      <c r="I40" s="21">
        <f>SUM(I34:I39)</f>
        <v>8.1000000000000014</v>
      </c>
      <c r="J40" s="21">
        <f>SUM(J34:J39)</f>
        <v>8.2728000000000019</v>
      </c>
      <c r="K40" s="21">
        <f>SUM(K34:K39)</f>
        <v>8.3159999999999989</v>
      </c>
      <c r="L40" s="21">
        <f>SUM(L34:L39)</f>
        <v>1.59</v>
      </c>
      <c r="M40" s="21">
        <f>SUM(M34:M39)</f>
        <v>3.18</v>
      </c>
    </row>
    <row r="41" spans="1:13">
      <c r="A41" s="46">
        <v>6</v>
      </c>
      <c r="B41" s="45" t="s">
        <v>98</v>
      </c>
      <c r="C41" s="23" t="s">
        <v>16</v>
      </c>
      <c r="D41" s="23">
        <v>225</v>
      </c>
      <c r="E41" s="23">
        <v>238</v>
      </c>
      <c r="F41" s="23">
        <v>240</v>
      </c>
      <c r="G41" s="23">
        <v>240</v>
      </c>
      <c r="H41" s="44" t="s">
        <v>99</v>
      </c>
      <c r="I41" s="23">
        <f>D41*5/1000</f>
        <v>1.125</v>
      </c>
      <c r="J41" s="23">
        <f>E41*5/1000</f>
        <v>1.19</v>
      </c>
      <c r="K41" s="23">
        <f>F41*5/1000</f>
        <v>1.2</v>
      </c>
      <c r="L41" s="23">
        <f>G41*1/1000</f>
        <v>0.24</v>
      </c>
      <c r="M41" s="23">
        <f t="shared" si="2"/>
        <v>0.48</v>
      </c>
    </row>
    <row r="42" spans="1:13">
      <c r="A42" s="47"/>
      <c r="B42" s="45"/>
      <c r="C42" s="23" t="s">
        <v>17</v>
      </c>
      <c r="D42" s="23">
        <v>242</v>
      </c>
      <c r="E42" s="23">
        <v>240</v>
      </c>
      <c r="F42" s="23">
        <v>241</v>
      </c>
      <c r="G42" s="23">
        <v>262</v>
      </c>
      <c r="H42" s="44"/>
      <c r="I42" s="23">
        <f>D42*5/1000</f>
        <v>1.21</v>
      </c>
      <c r="J42" s="23">
        <f t="shared" ref="J42:K46" si="15">E42*5/1000</f>
        <v>1.2</v>
      </c>
      <c r="K42" s="23">
        <f t="shared" si="15"/>
        <v>1.2050000000000001</v>
      </c>
      <c r="L42" s="23">
        <f t="shared" ref="L42:L46" si="16">G42*1/1000</f>
        <v>0.26200000000000001</v>
      </c>
      <c r="M42" s="23">
        <f t="shared" si="2"/>
        <v>0.52400000000000002</v>
      </c>
    </row>
    <row r="43" spans="1:13">
      <c r="A43" s="47"/>
      <c r="B43" s="45"/>
      <c r="C43" s="23" t="s">
        <v>18</v>
      </c>
      <c r="D43" s="23">
        <v>246</v>
      </c>
      <c r="E43" s="23">
        <v>257</v>
      </c>
      <c r="F43" s="23">
        <v>259</v>
      </c>
      <c r="G43" s="23">
        <v>264</v>
      </c>
      <c r="H43" s="44"/>
      <c r="I43" s="23">
        <f>D43*5/1000</f>
        <v>1.23</v>
      </c>
      <c r="J43" s="23">
        <f t="shared" si="15"/>
        <v>1.2849999999999999</v>
      </c>
      <c r="K43" s="23">
        <f t="shared" si="15"/>
        <v>1.2949999999999999</v>
      </c>
      <c r="L43" s="23">
        <f t="shared" si="16"/>
        <v>0.26400000000000001</v>
      </c>
      <c r="M43" s="23">
        <f t="shared" si="2"/>
        <v>0.52800000000000002</v>
      </c>
    </row>
    <row r="44" spans="1:13">
      <c r="A44" s="47"/>
      <c r="B44" s="45"/>
      <c r="C44" s="23" t="s">
        <v>19</v>
      </c>
      <c r="D44" s="23">
        <v>252</v>
      </c>
      <c r="E44" s="23">
        <v>270</v>
      </c>
      <c r="F44" s="23">
        <v>262</v>
      </c>
      <c r="G44" s="23">
        <v>266</v>
      </c>
      <c r="H44" s="44"/>
      <c r="I44" s="23">
        <f>D44*5/1000</f>
        <v>1.26</v>
      </c>
      <c r="J44" s="23">
        <f t="shared" si="15"/>
        <v>1.35</v>
      </c>
      <c r="K44" s="23">
        <f t="shared" si="15"/>
        <v>1.31</v>
      </c>
      <c r="L44" s="23">
        <f t="shared" si="16"/>
        <v>0.26600000000000001</v>
      </c>
      <c r="M44" s="23">
        <f t="shared" si="2"/>
        <v>0.53200000000000003</v>
      </c>
    </row>
    <row r="45" spans="1:13">
      <c r="A45" s="47"/>
      <c r="B45" s="45"/>
      <c r="C45" s="23" t="s">
        <v>20</v>
      </c>
      <c r="D45" s="23">
        <v>262</v>
      </c>
      <c r="E45" s="23">
        <v>265</v>
      </c>
      <c r="F45" s="23">
        <v>262</v>
      </c>
      <c r="G45" s="23">
        <v>276</v>
      </c>
      <c r="H45" s="44"/>
      <c r="I45" s="23">
        <f>D45*5/1000</f>
        <v>1.31</v>
      </c>
      <c r="J45" s="23">
        <f t="shared" si="15"/>
        <v>1.325</v>
      </c>
      <c r="K45" s="23">
        <f t="shared" si="15"/>
        <v>1.31</v>
      </c>
      <c r="L45" s="23">
        <f t="shared" si="16"/>
        <v>0.27600000000000002</v>
      </c>
      <c r="M45" s="23">
        <f t="shared" si="2"/>
        <v>0.55200000000000005</v>
      </c>
    </row>
    <row r="46" spans="1:13">
      <c r="A46" s="48"/>
      <c r="B46" s="45"/>
      <c r="C46" s="23" t="s">
        <v>21</v>
      </c>
      <c r="D46" s="23">
        <v>269</v>
      </c>
      <c r="E46" s="23">
        <v>266</v>
      </c>
      <c r="F46" s="23">
        <v>265</v>
      </c>
      <c r="G46" s="23">
        <v>283</v>
      </c>
      <c r="H46" s="44"/>
      <c r="I46" s="23">
        <f>D46*5/1000</f>
        <v>1.345</v>
      </c>
      <c r="J46" s="23">
        <f t="shared" si="15"/>
        <v>1.33</v>
      </c>
      <c r="K46" s="23">
        <f t="shared" si="15"/>
        <v>1.325</v>
      </c>
      <c r="L46" s="23">
        <f t="shared" si="16"/>
        <v>0.28299999999999997</v>
      </c>
      <c r="M46" s="23">
        <f t="shared" si="2"/>
        <v>0.56599999999999995</v>
      </c>
    </row>
    <row r="47" spans="1:13" s="18" customFormat="1">
      <c r="A47" s="21"/>
      <c r="B47" s="21"/>
      <c r="C47" s="21"/>
      <c r="D47" s="21">
        <f>AVERAGE(D41:D46)</f>
        <v>249.33333333333334</v>
      </c>
      <c r="E47" s="21">
        <f t="shared" ref="E47:G47" si="17">AVERAGE(E41:E46)</f>
        <v>256</v>
      </c>
      <c r="F47" s="21">
        <f t="shared" si="17"/>
        <v>254.83333333333334</v>
      </c>
      <c r="G47" s="21">
        <f t="shared" si="17"/>
        <v>265.16666666666669</v>
      </c>
      <c r="H47" s="21" t="s">
        <v>94</v>
      </c>
      <c r="I47" s="21">
        <f>SUM(I41:I46)</f>
        <v>7.4799999999999995</v>
      </c>
      <c r="J47" s="21">
        <f>SUM(J41:J46)</f>
        <v>7.6800000000000006</v>
      </c>
      <c r="K47" s="21">
        <f>SUM(K41:K46)</f>
        <v>7.6450000000000005</v>
      </c>
      <c r="L47" s="21">
        <f>SUM(L41:L46)</f>
        <v>1.591</v>
      </c>
      <c r="M47" s="21">
        <f>SUM(M41:M46)</f>
        <v>3.1819999999999999</v>
      </c>
    </row>
    <row r="48" spans="1:13">
      <c r="A48" s="46">
        <v>7</v>
      </c>
      <c r="B48" s="45" t="s">
        <v>100</v>
      </c>
      <c r="C48" s="23" t="s">
        <v>16</v>
      </c>
      <c r="D48" s="23">
        <v>221</v>
      </c>
      <c r="E48" s="23">
        <v>234</v>
      </c>
      <c r="F48" s="23">
        <v>251</v>
      </c>
      <c r="G48" s="23">
        <v>260</v>
      </c>
      <c r="H48" s="44" t="s">
        <v>101</v>
      </c>
      <c r="I48" s="23">
        <f>D48*5/1000</f>
        <v>1.105</v>
      </c>
      <c r="J48" s="23">
        <f>E48*5/1000</f>
        <v>1.17</v>
      </c>
      <c r="K48" s="23">
        <f>F48*5/1000</f>
        <v>1.2549999999999999</v>
      </c>
      <c r="L48" s="23">
        <f>G48*1/1000</f>
        <v>0.26</v>
      </c>
      <c r="M48" s="23">
        <f t="shared" si="2"/>
        <v>0.52</v>
      </c>
    </row>
    <row r="49" spans="1:13">
      <c r="A49" s="47"/>
      <c r="B49" s="45"/>
      <c r="C49" s="23" t="s">
        <v>17</v>
      </c>
      <c r="D49" s="23">
        <v>244</v>
      </c>
      <c r="E49" s="23">
        <v>250</v>
      </c>
      <c r="F49" s="23">
        <v>248</v>
      </c>
      <c r="G49" s="23">
        <v>258</v>
      </c>
      <c r="H49" s="44"/>
      <c r="I49" s="23">
        <f>D49*5/1000</f>
        <v>1.22</v>
      </c>
      <c r="J49" s="23">
        <f t="shared" ref="J49:K53" si="18">E49*5/1000</f>
        <v>1.25</v>
      </c>
      <c r="K49" s="23">
        <f t="shared" si="18"/>
        <v>1.24</v>
      </c>
      <c r="L49" s="23">
        <f t="shared" ref="L49:L53" si="19">G49*1/1000</f>
        <v>0.25800000000000001</v>
      </c>
      <c r="M49" s="23">
        <f t="shared" si="2"/>
        <v>0.51600000000000001</v>
      </c>
    </row>
    <row r="50" spans="1:13">
      <c r="A50" s="47"/>
      <c r="B50" s="45"/>
      <c r="C50" s="23" t="s">
        <v>18</v>
      </c>
      <c r="D50" s="23">
        <v>246</v>
      </c>
      <c r="E50" s="23">
        <v>254</v>
      </c>
      <c r="F50" s="23">
        <v>275</v>
      </c>
      <c r="G50" s="23">
        <v>282</v>
      </c>
      <c r="H50" s="44"/>
      <c r="I50" s="23">
        <f>D50*5/1000</f>
        <v>1.23</v>
      </c>
      <c r="J50" s="23">
        <f t="shared" si="18"/>
        <v>1.27</v>
      </c>
      <c r="K50" s="23">
        <f t="shared" si="18"/>
        <v>1.375</v>
      </c>
      <c r="L50" s="23">
        <f t="shared" si="19"/>
        <v>0.28199999999999997</v>
      </c>
      <c r="M50" s="23">
        <f t="shared" si="2"/>
        <v>0.56399999999999995</v>
      </c>
    </row>
    <row r="51" spans="1:13">
      <c r="A51" s="47"/>
      <c r="B51" s="45"/>
      <c r="C51" s="23" t="s">
        <v>19</v>
      </c>
      <c r="D51" s="23">
        <v>254</v>
      </c>
      <c r="E51" s="23">
        <v>252</v>
      </c>
      <c r="F51" s="23">
        <v>274</v>
      </c>
      <c r="G51" s="23">
        <v>276</v>
      </c>
      <c r="H51" s="44"/>
      <c r="I51" s="23">
        <f>D51*5/1000</f>
        <v>1.27</v>
      </c>
      <c r="J51" s="23">
        <f t="shared" si="18"/>
        <v>1.26</v>
      </c>
      <c r="K51" s="23">
        <f t="shared" si="18"/>
        <v>1.37</v>
      </c>
      <c r="L51" s="23">
        <f t="shared" si="19"/>
        <v>0.27600000000000002</v>
      </c>
      <c r="M51" s="23">
        <f t="shared" si="2"/>
        <v>0.55200000000000005</v>
      </c>
    </row>
    <row r="52" spans="1:13">
      <c r="A52" s="47"/>
      <c r="B52" s="45"/>
      <c r="C52" s="23" t="s">
        <v>20</v>
      </c>
      <c r="D52" s="23">
        <v>257</v>
      </c>
      <c r="E52" s="23">
        <v>276</v>
      </c>
      <c r="F52" s="23">
        <v>266</v>
      </c>
      <c r="G52" s="23">
        <v>286</v>
      </c>
      <c r="H52" s="44"/>
      <c r="I52" s="23">
        <f>D52*5/1000</f>
        <v>1.2849999999999999</v>
      </c>
      <c r="J52" s="23">
        <f t="shared" si="18"/>
        <v>1.38</v>
      </c>
      <c r="K52" s="23">
        <f t="shared" si="18"/>
        <v>1.33</v>
      </c>
      <c r="L52" s="23">
        <f t="shared" si="19"/>
        <v>0.28599999999999998</v>
      </c>
      <c r="M52" s="23">
        <f t="shared" si="2"/>
        <v>0.57199999999999995</v>
      </c>
    </row>
    <row r="53" spans="1:13">
      <c r="A53" s="48"/>
      <c r="B53" s="45"/>
      <c r="C53" s="23" t="s">
        <v>21</v>
      </c>
      <c r="D53" s="23">
        <v>279</v>
      </c>
      <c r="E53" s="23">
        <v>288</v>
      </c>
      <c r="F53" s="23">
        <v>268</v>
      </c>
      <c r="G53" s="23">
        <v>275</v>
      </c>
      <c r="H53" s="44"/>
      <c r="I53" s="23">
        <f>D53*5/1000</f>
        <v>1.395</v>
      </c>
      <c r="J53" s="23">
        <f t="shared" si="18"/>
        <v>1.44</v>
      </c>
      <c r="K53" s="23">
        <f t="shared" si="18"/>
        <v>1.34</v>
      </c>
      <c r="L53" s="23">
        <f t="shared" si="19"/>
        <v>0.27500000000000002</v>
      </c>
      <c r="M53" s="23">
        <f t="shared" si="2"/>
        <v>0.55000000000000004</v>
      </c>
    </row>
    <row r="54" spans="1:13" s="18" customFormat="1">
      <c r="A54" s="21"/>
      <c r="B54" s="21"/>
      <c r="C54" s="21"/>
      <c r="D54" s="21">
        <f>AVERAGE(D48:D53)</f>
        <v>250.16666666666666</v>
      </c>
      <c r="E54" s="21">
        <f t="shared" ref="E54:G54" si="20">AVERAGE(E48:E53)</f>
        <v>259</v>
      </c>
      <c r="F54" s="21">
        <f t="shared" si="20"/>
        <v>263.66666666666669</v>
      </c>
      <c r="G54" s="21">
        <f t="shared" si="20"/>
        <v>272.83333333333331</v>
      </c>
      <c r="H54" s="21" t="s">
        <v>94</v>
      </c>
      <c r="I54" s="21">
        <f>SUM(I48:I53)</f>
        <v>7.5050000000000008</v>
      </c>
      <c r="J54" s="21">
        <f>SUM(J48:J53)</f>
        <v>7.77</v>
      </c>
      <c r="K54" s="21">
        <f>SUM(K48:K53)</f>
        <v>7.91</v>
      </c>
      <c r="L54" s="21">
        <f>SUM(L48:L53)</f>
        <v>1.637</v>
      </c>
      <c r="M54" s="21">
        <f>SUM(M48:M53)</f>
        <v>3.274</v>
      </c>
    </row>
    <row r="55" spans="1:13">
      <c r="A55" s="46">
        <v>8</v>
      </c>
      <c r="B55" s="45" t="s">
        <v>102</v>
      </c>
      <c r="C55" s="23" t="s">
        <v>16</v>
      </c>
      <c r="D55" s="23">
        <v>222</v>
      </c>
      <c r="E55" s="23">
        <v>250</v>
      </c>
      <c r="F55" s="23">
        <v>235</v>
      </c>
      <c r="G55" s="23">
        <v>248</v>
      </c>
      <c r="H55" s="44" t="s">
        <v>99</v>
      </c>
      <c r="I55" s="23">
        <f>D55*5/1000</f>
        <v>1.1100000000000001</v>
      </c>
      <c r="J55" s="23">
        <f>E55*5/1000</f>
        <v>1.25</v>
      </c>
      <c r="K55" s="23">
        <f>F55*5/1000</f>
        <v>1.175</v>
      </c>
      <c r="L55" s="23">
        <f>G55*1/1000</f>
        <v>0.248</v>
      </c>
      <c r="M55" s="23">
        <f t="shared" si="2"/>
        <v>0.496</v>
      </c>
    </row>
    <row r="56" spans="1:13">
      <c r="A56" s="47"/>
      <c r="B56" s="45"/>
      <c r="C56" s="23" t="s">
        <v>17</v>
      </c>
      <c r="D56" s="23">
        <v>242</v>
      </c>
      <c r="E56" s="23">
        <v>246</v>
      </c>
      <c r="F56" s="23">
        <v>252</v>
      </c>
      <c r="G56" s="23">
        <v>257</v>
      </c>
      <c r="H56" s="44"/>
      <c r="I56" s="23">
        <f>D56*5/1000</f>
        <v>1.21</v>
      </c>
      <c r="J56" s="23">
        <f t="shared" ref="J56:K60" si="21">E56*5/1000</f>
        <v>1.23</v>
      </c>
      <c r="K56" s="23">
        <f t="shared" si="21"/>
        <v>1.26</v>
      </c>
      <c r="L56" s="23">
        <f t="shared" ref="L56:L60" si="22">G56*1/1000</f>
        <v>0.25700000000000001</v>
      </c>
      <c r="M56" s="23">
        <f t="shared" si="2"/>
        <v>0.51400000000000001</v>
      </c>
    </row>
    <row r="57" spans="1:13">
      <c r="A57" s="47"/>
      <c r="B57" s="45"/>
      <c r="C57" s="23" t="s">
        <v>18</v>
      </c>
      <c r="D57" s="23">
        <v>246</v>
      </c>
      <c r="E57" s="23">
        <v>270</v>
      </c>
      <c r="F57" s="23">
        <v>258</v>
      </c>
      <c r="G57" s="23">
        <v>261</v>
      </c>
      <c r="H57" s="44"/>
      <c r="I57" s="23">
        <f>D57*5/1000</f>
        <v>1.23</v>
      </c>
      <c r="J57" s="23">
        <f t="shared" si="21"/>
        <v>1.35</v>
      </c>
      <c r="K57" s="23">
        <f t="shared" si="21"/>
        <v>1.29</v>
      </c>
      <c r="L57" s="23">
        <f t="shared" si="22"/>
        <v>0.26100000000000001</v>
      </c>
      <c r="M57" s="23">
        <f t="shared" si="2"/>
        <v>0.52200000000000002</v>
      </c>
    </row>
    <row r="58" spans="1:13">
      <c r="A58" s="47"/>
      <c r="B58" s="45"/>
      <c r="C58" s="23" t="s">
        <v>19</v>
      </c>
      <c r="D58" s="23">
        <v>253</v>
      </c>
      <c r="E58" s="23">
        <v>266</v>
      </c>
      <c r="F58" s="23">
        <v>250</v>
      </c>
      <c r="G58" s="23">
        <v>256</v>
      </c>
      <c r="H58" s="44"/>
      <c r="I58" s="23">
        <f>D58*5/1000</f>
        <v>1.2649999999999999</v>
      </c>
      <c r="J58" s="23">
        <f t="shared" si="21"/>
        <v>1.33</v>
      </c>
      <c r="K58" s="23">
        <f t="shared" si="21"/>
        <v>1.25</v>
      </c>
      <c r="L58" s="23">
        <f t="shared" si="22"/>
        <v>0.25600000000000001</v>
      </c>
      <c r="M58" s="23">
        <f t="shared" si="2"/>
        <v>0.51200000000000001</v>
      </c>
    </row>
    <row r="59" spans="1:13">
      <c r="A59" s="47"/>
      <c r="B59" s="45"/>
      <c r="C59" s="23" t="s">
        <v>20</v>
      </c>
      <c r="D59" s="23">
        <v>260</v>
      </c>
      <c r="E59" s="23">
        <v>265</v>
      </c>
      <c r="F59" s="23">
        <v>276</v>
      </c>
      <c r="G59" s="23">
        <v>280</v>
      </c>
      <c r="H59" s="44"/>
      <c r="I59" s="23">
        <f>D59*5/1000</f>
        <v>1.3</v>
      </c>
      <c r="J59" s="23">
        <f t="shared" si="21"/>
        <v>1.325</v>
      </c>
      <c r="K59" s="23">
        <f t="shared" si="21"/>
        <v>1.38</v>
      </c>
      <c r="L59" s="23">
        <f t="shared" si="22"/>
        <v>0.28000000000000003</v>
      </c>
      <c r="M59" s="23">
        <f t="shared" si="2"/>
        <v>0.56000000000000005</v>
      </c>
    </row>
    <row r="60" spans="1:13">
      <c r="A60" s="48"/>
      <c r="B60" s="45"/>
      <c r="C60" s="23" t="s">
        <v>21</v>
      </c>
      <c r="D60" s="23">
        <v>272</v>
      </c>
      <c r="E60" s="23">
        <v>270</v>
      </c>
      <c r="F60" s="23">
        <v>287</v>
      </c>
      <c r="G60" s="23">
        <v>292</v>
      </c>
      <c r="H60" s="44"/>
      <c r="I60" s="23">
        <f>D60*5/1000</f>
        <v>1.36</v>
      </c>
      <c r="J60" s="23">
        <f t="shared" si="21"/>
        <v>1.35</v>
      </c>
      <c r="K60" s="23">
        <f t="shared" si="21"/>
        <v>1.4350000000000001</v>
      </c>
      <c r="L60" s="23">
        <f t="shared" si="22"/>
        <v>0.29199999999999998</v>
      </c>
      <c r="M60" s="23">
        <f t="shared" si="2"/>
        <v>0.58399999999999996</v>
      </c>
    </row>
    <row r="61" spans="1:13" s="18" customFormat="1">
      <c r="A61" s="21"/>
      <c r="B61" s="21"/>
      <c r="C61" s="21"/>
      <c r="D61" s="21">
        <f>AVERAGE(D55:D60)</f>
        <v>249.16666666666666</v>
      </c>
      <c r="E61" s="21">
        <f t="shared" ref="E61:G61" si="23">AVERAGE(E55:E60)</f>
        <v>261.16666666666669</v>
      </c>
      <c r="F61" s="21">
        <f t="shared" si="23"/>
        <v>259.66666666666669</v>
      </c>
      <c r="G61" s="21">
        <f t="shared" si="23"/>
        <v>265.66666666666669</v>
      </c>
      <c r="H61" s="21" t="s">
        <v>94</v>
      </c>
      <c r="I61" s="21">
        <f>SUM(I55:I60)</f>
        <v>7.4750000000000005</v>
      </c>
      <c r="J61" s="21">
        <f>SUM(J55:J60)</f>
        <v>7.8350000000000009</v>
      </c>
      <c r="K61" s="21">
        <f>SUM(K55:K60)</f>
        <v>7.7899999999999991</v>
      </c>
      <c r="L61" s="21">
        <f>SUM(L55:L60)</f>
        <v>1.5940000000000001</v>
      </c>
      <c r="M61" s="21">
        <f>SUM(M55:M60)</f>
        <v>3.1880000000000002</v>
      </c>
    </row>
    <row r="64" spans="1:13">
      <c r="B64" s="41" t="s">
        <v>39</v>
      </c>
      <c r="C64" s="40" t="s">
        <v>133</v>
      </c>
      <c r="D64" s="40"/>
      <c r="E64" s="40"/>
      <c r="F64" s="40"/>
      <c r="H64" s="42" t="s">
        <v>39</v>
      </c>
      <c r="I64" s="43" t="s">
        <v>134</v>
      </c>
      <c r="J64" s="43"/>
      <c r="K64" s="43"/>
      <c r="L64" s="43"/>
    </row>
    <row r="65" spans="2:12">
      <c r="B65" s="41"/>
      <c r="C65" s="5" t="s">
        <v>130</v>
      </c>
      <c r="D65" s="5" t="s">
        <v>129</v>
      </c>
      <c r="E65" s="5" t="s">
        <v>131</v>
      </c>
      <c r="F65" s="5" t="s">
        <v>132</v>
      </c>
      <c r="H65" s="42"/>
      <c r="I65" s="3" t="s">
        <v>130</v>
      </c>
      <c r="J65" s="3" t="s">
        <v>129</v>
      </c>
      <c r="K65" s="3" t="s">
        <v>131</v>
      </c>
      <c r="L65" s="3" t="s">
        <v>132</v>
      </c>
    </row>
    <row r="66" spans="2:12" ht="15.75">
      <c r="B66" s="38" t="s">
        <v>0</v>
      </c>
      <c r="C66" s="37">
        <v>249.33330000000001</v>
      </c>
      <c r="D66" s="37">
        <v>255.33330000000001</v>
      </c>
      <c r="E66" s="37">
        <v>258.66669999999999</v>
      </c>
      <c r="F66" s="37">
        <v>266.83330000000001</v>
      </c>
      <c r="H66" s="16" t="s">
        <v>0</v>
      </c>
      <c r="I66" s="37">
        <v>8.8681710000000002</v>
      </c>
      <c r="J66" s="37">
        <v>8.9206369999999993</v>
      </c>
      <c r="K66" s="37">
        <v>9.745654</v>
      </c>
      <c r="L66" s="37">
        <v>11.440910000000001</v>
      </c>
    </row>
    <row r="67" spans="2:12" ht="15.75">
      <c r="B67" s="38" t="s">
        <v>1</v>
      </c>
      <c r="C67" s="37">
        <v>250</v>
      </c>
      <c r="D67" s="37">
        <v>255.5</v>
      </c>
      <c r="E67" s="37">
        <v>261.5</v>
      </c>
      <c r="F67" s="37">
        <v>269.66669999999999</v>
      </c>
      <c r="H67" s="16" t="s">
        <v>1</v>
      </c>
      <c r="I67" s="37">
        <v>5.3166399999999996</v>
      </c>
      <c r="J67" s="37">
        <v>9.3264859999999992</v>
      </c>
      <c r="K67" s="37">
        <v>7.8814130000000002</v>
      </c>
      <c r="L67" s="37">
        <v>8.604908</v>
      </c>
    </row>
    <row r="68" spans="2:12" ht="15.75">
      <c r="B68" s="38" t="s">
        <v>2</v>
      </c>
      <c r="C68" s="37">
        <v>250</v>
      </c>
      <c r="D68" s="37">
        <v>258.16669999999999</v>
      </c>
      <c r="E68" s="37">
        <v>257.83330000000001</v>
      </c>
      <c r="F68" s="37">
        <v>267.33330000000001</v>
      </c>
      <c r="H68" s="16" t="s">
        <v>2</v>
      </c>
      <c r="I68" s="37">
        <v>5.304087</v>
      </c>
      <c r="J68" s="37">
        <v>7.985055</v>
      </c>
      <c r="K68" s="37">
        <v>7.0019840000000002</v>
      </c>
      <c r="L68" s="37">
        <v>7.3333329999999997</v>
      </c>
    </row>
    <row r="69" spans="2:12" ht="15.75">
      <c r="B69" s="38" t="s">
        <v>3</v>
      </c>
      <c r="C69" s="37">
        <v>250</v>
      </c>
      <c r="D69" s="37">
        <v>262</v>
      </c>
      <c r="E69" s="37">
        <v>264.33330000000001</v>
      </c>
      <c r="F69" s="37">
        <v>274.33330000000001</v>
      </c>
      <c r="H69" s="16" t="s">
        <v>3</v>
      </c>
      <c r="I69" s="37">
        <v>5.4833080000000001</v>
      </c>
      <c r="J69" s="37">
        <v>7.5409990000000002</v>
      </c>
      <c r="K69" s="37">
        <v>7.356026</v>
      </c>
      <c r="L69" s="37">
        <v>8.7279879999999999</v>
      </c>
    </row>
    <row r="70" spans="2:12" ht="15.75">
      <c r="B70" s="38" t="s">
        <v>4</v>
      </c>
      <c r="C70" s="37">
        <v>250</v>
      </c>
      <c r="D70" s="37">
        <v>255.33330000000001</v>
      </c>
      <c r="E70" s="37">
        <v>256.66669999999999</v>
      </c>
      <c r="F70" s="37">
        <v>265</v>
      </c>
      <c r="H70" s="16" t="s">
        <v>4</v>
      </c>
      <c r="I70" s="37">
        <v>5.2025629999999996</v>
      </c>
      <c r="J70" s="37">
        <v>5.6489919999999998</v>
      </c>
      <c r="K70" s="37">
        <v>5.4201269999999999</v>
      </c>
      <c r="L70" s="37">
        <v>6.9378190000000002</v>
      </c>
    </row>
    <row r="71" spans="2:12" ht="15.75">
      <c r="B71" s="38" t="s">
        <v>5</v>
      </c>
      <c r="C71" s="37">
        <v>249.33330000000001</v>
      </c>
      <c r="D71" s="37">
        <v>256</v>
      </c>
      <c r="E71" s="37">
        <v>254.83330000000001</v>
      </c>
      <c r="F71" s="37">
        <v>265.16669999999999</v>
      </c>
      <c r="H71" s="16" t="s">
        <v>5</v>
      </c>
      <c r="I71" s="37">
        <v>6.3543520000000004</v>
      </c>
      <c r="J71" s="37">
        <v>5.6509590000000003</v>
      </c>
      <c r="K71" s="37">
        <v>4.6001209999999997</v>
      </c>
      <c r="L71" s="37">
        <v>6.0023150000000003</v>
      </c>
    </row>
    <row r="72" spans="2:12" ht="15.75">
      <c r="B72" s="38" t="s">
        <v>6</v>
      </c>
      <c r="C72" s="37">
        <v>250.16669999999999</v>
      </c>
      <c r="D72" s="37">
        <v>259</v>
      </c>
      <c r="E72" s="37">
        <v>263.66669999999999</v>
      </c>
      <c r="F72" s="37">
        <v>272.83330000000001</v>
      </c>
      <c r="H72" s="16" t="s">
        <v>6</v>
      </c>
      <c r="I72" s="37">
        <v>7.7434560000000001</v>
      </c>
      <c r="J72" s="37">
        <v>7.9791400000000001</v>
      </c>
      <c r="K72" s="37">
        <v>4.7093290000000003</v>
      </c>
      <c r="L72" s="37">
        <v>4.6791499999999999</v>
      </c>
    </row>
    <row r="73" spans="2:12" ht="15.75">
      <c r="B73" s="38" t="s">
        <v>7</v>
      </c>
      <c r="C73" s="37">
        <v>249.16669999999999</v>
      </c>
      <c r="D73" s="37">
        <v>261.16669999999999</v>
      </c>
      <c r="E73" s="37">
        <v>259.66669999999999</v>
      </c>
      <c r="F73" s="37">
        <v>265.66669999999999</v>
      </c>
      <c r="H73" s="16" t="s">
        <v>7</v>
      </c>
      <c r="I73" s="37">
        <v>6.9590069999999997</v>
      </c>
      <c r="J73" s="37">
        <v>4.2771999999999997</v>
      </c>
      <c r="K73" s="37">
        <v>7.6970419999999997</v>
      </c>
      <c r="L73" s="37">
        <v>6.8345529999999997</v>
      </c>
    </row>
    <row r="75" spans="2:12">
      <c r="C75" s="36"/>
      <c r="D75" s="36"/>
    </row>
    <row r="76" spans="2:12">
      <c r="C76" s="36"/>
      <c r="D76" s="36"/>
    </row>
    <row r="77" spans="2:12">
      <c r="C77" s="36"/>
      <c r="D77" s="36"/>
    </row>
    <row r="78" spans="2:12">
      <c r="C78" s="36"/>
      <c r="D78" s="36"/>
    </row>
    <row r="79" spans="2:12">
      <c r="C79" s="36"/>
      <c r="D79" s="36"/>
    </row>
  </sheetData>
  <mergeCells count="28">
    <mergeCell ref="A48:A53"/>
    <mergeCell ref="B48:B53"/>
    <mergeCell ref="H48:H53"/>
    <mergeCell ref="A55:A60"/>
    <mergeCell ref="B55:B60"/>
    <mergeCell ref="H55:H60"/>
    <mergeCell ref="A34:A39"/>
    <mergeCell ref="B34:B39"/>
    <mergeCell ref="H34:H39"/>
    <mergeCell ref="A41:A46"/>
    <mergeCell ref="B41:B46"/>
    <mergeCell ref="H41:H46"/>
    <mergeCell ref="C64:F64"/>
    <mergeCell ref="B64:B65"/>
    <mergeCell ref="H64:H65"/>
    <mergeCell ref="I64:L64"/>
    <mergeCell ref="A6:A11"/>
    <mergeCell ref="B6:B11"/>
    <mergeCell ref="H6:H11"/>
    <mergeCell ref="A13:A18"/>
    <mergeCell ref="B13:B18"/>
    <mergeCell ref="H13:H18"/>
    <mergeCell ref="A20:A25"/>
    <mergeCell ref="B20:B25"/>
    <mergeCell ref="H20:H25"/>
    <mergeCell ref="A27:A32"/>
    <mergeCell ref="B27:B32"/>
    <mergeCell ref="H27:H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P92"/>
  <sheetViews>
    <sheetView topLeftCell="A63" workbookViewId="0">
      <selection activeCell="H71" sqref="H71"/>
    </sheetView>
  </sheetViews>
  <sheetFormatPr defaultRowHeight="15"/>
  <cols>
    <col min="1" max="1" width="26.140625" customWidth="1"/>
    <col min="3" max="3" width="23.85546875" customWidth="1"/>
    <col min="4" max="4" width="17.28515625" customWidth="1"/>
    <col min="5" max="5" width="17.7109375" bestFit="1" customWidth="1"/>
    <col min="6" max="6" width="18" style="1" bestFit="1" customWidth="1"/>
    <col min="7" max="8" width="15.140625" bestFit="1" customWidth="1"/>
    <col min="9" max="9" width="14.140625" bestFit="1" customWidth="1"/>
  </cols>
  <sheetData>
    <row r="2" spans="2:9">
      <c r="E2" t="s">
        <v>76</v>
      </c>
    </row>
    <row r="4" spans="2:9"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</row>
    <row r="5" spans="2:9">
      <c r="B5" s="46">
        <v>1</v>
      </c>
      <c r="C5" s="46" t="s">
        <v>0</v>
      </c>
      <c r="D5" s="2" t="s">
        <v>16</v>
      </c>
      <c r="E5" s="3">
        <v>0.12</v>
      </c>
      <c r="F5" s="3">
        <v>0.02</v>
      </c>
      <c r="G5" s="3">
        <v>33</v>
      </c>
      <c r="H5" s="3">
        <v>57</v>
      </c>
      <c r="I5" s="3">
        <v>57</v>
      </c>
    </row>
    <row r="6" spans="2:9">
      <c r="B6" s="47"/>
      <c r="C6" s="47"/>
      <c r="D6" s="2" t="s">
        <v>17</v>
      </c>
      <c r="E6" s="3">
        <v>0.15</v>
      </c>
      <c r="F6" s="3">
        <v>0.03</v>
      </c>
      <c r="G6" s="3">
        <v>45</v>
      </c>
      <c r="H6" s="3">
        <v>84</v>
      </c>
      <c r="I6" s="3">
        <v>53</v>
      </c>
    </row>
    <row r="7" spans="2:9">
      <c r="B7" s="47"/>
      <c r="C7" s="47"/>
      <c r="D7" s="2" t="s">
        <v>18</v>
      </c>
      <c r="E7" s="3">
        <v>0.13</v>
      </c>
      <c r="F7" s="3">
        <v>0.01</v>
      </c>
      <c r="G7" s="3">
        <v>21</v>
      </c>
      <c r="H7" s="3">
        <v>54</v>
      </c>
      <c r="I7" s="3">
        <v>72</v>
      </c>
    </row>
    <row r="8" spans="2:9">
      <c r="B8" s="47"/>
      <c r="C8" s="47"/>
      <c r="D8" s="2" t="s">
        <v>19</v>
      </c>
      <c r="E8" s="3">
        <v>0.22</v>
      </c>
      <c r="F8" s="3">
        <v>0.08</v>
      </c>
      <c r="G8" s="3">
        <v>38</v>
      </c>
      <c r="H8" s="3">
        <v>68</v>
      </c>
      <c r="I8" s="3">
        <v>40</v>
      </c>
    </row>
    <row r="9" spans="2:9">
      <c r="B9" s="47"/>
      <c r="C9" s="47"/>
      <c r="D9" s="2" t="s">
        <v>20</v>
      </c>
      <c r="E9" s="3">
        <v>0.11</v>
      </c>
      <c r="F9" s="3">
        <v>0.02</v>
      </c>
      <c r="G9" s="3">
        <v>42</v>
      </c>
      <c r="H9" s="3">
        <v>79</v>
      </c>
      <c r="I9" s="3">
        <v>64</v>
      </c>
    </row>
    <row r="10" spans="2:9">
      <c r="B10" s="48"/>
      <c r="C10" s="48"/>
      <c r="D10" s="2" t="s">
        <v>21</v>
      </c>
      <c r="E10" s="3">
        <v>0.21</v>
      </c>
      <c r="F10" s="3">
        <v>0.1</v>
      </c>
      <c r="G10" s="3">
        <v>19</v>
      </c>
      <c r="H10" s="3">
        <v>45</v>
      </c>
      <c r="I10" s="3">
        <v>54</v>
      </c>
    </row>
    <row r="11" spans="2:9">
      <c r="B11" s="2"/>
      <c r="C11" s="2"/>
      <c r="D11" s="4" t="s">
        <v>29</v>
      </c>
      <c r="E11" s="5" t="s">
        <v>30</v>
      </c>
      <c r="F11" s="4" t="s">
        <v>44</v>
      </c>
      <c r="G11" s="4" t="s">
        <v>52</v>
      </c>
      <c r="H11" s="4" t="s">
        <v>68</v>
      </c>
      <c r="I11" s="7" t="s">
        <v>69</v>
      </c>
    </row>
    <row r="12" spans="2:9">
      <c r="B12" s="46">
        <v>2</v>
      </c>
      <c r="C12" s="46" t="s">
        <v>22</v>
      </c>
      <c r="D12" s="2" t="s">
        <v>16</v>
      </c>
      <c r="E12" s="3">
        <v>0.42</v>
      </c>
      <c r="F12" s="3">
        <v>0.2</v>
      </c>
      <c r="G12" s="3">
        <v>169</v>
      </c>
      <c r="H12" s="3">
        <v>217</v>
      </c>
      <c r="I12" s="3">
        <v>109</v>
      </c>
    </row>
    <row r="13" spans="2:9">
      <c r="B13" s="47"/>
      <c r="C13" s="47"/>
      <c r="D13" s="2" t="s">
        <v>17</v>
      </c>
      <c r="E13" s="3">
        <v>1.1299999999999999</v>
      </c>
      <c r="F13" s="3">
        <v>0.51</v>
      </c>
      <c r="G13" s="3">
        <v>171</v>
      </c>
      <c r="H13" s="3">
        <v>143</v>
      </c>
      <c r="I13" s="3">
        <v>197</v>
      </c>
    </row>
    <row r="14" spans="2:9">
      <c r="B14" s="47"/>
      <c r="C14" s="47"/>
      <c r="D14" s="2" t="s">
        <v>18</v>
      </c>
      <c r="E14" s="3">
        <v>0.91</v>
      </c>
      <c r="F14" s="3">
        <v>0.23</v>
      </c>
      <c r="G14" s="3">
        <v>273</v>
      </c>
      <c r="H14" s="3">
        <v>229</v>
      </c>
      <c r="I14" s="3">
        <v>471</v>
      </c>
    </row>
    <row r="15" spans="2:9">
      <c r="B15" s="47"/>
      <c r="C15" s="47"/>
      <c r="D15" s="2" t="s">
        <v>19</v>
      </c>
      <c r="E15" s="3">
        <v>1.17</v>
      </c>
      <c r="F15" s="3">
        <v>0.76</v>
      </c>
      <c r="G15" s="3">
        <v>136</v>
      </c>
      <c r="H15" s="3">
        <v>168</v>
      </c>
      <c r="I15" s="3">
        <v>67</v>
      </c>
    </row>
    <row r="16" spans="2:9">
      <c r="B16" s="47"/>
      <c r="C16" s="47"/>
      <c r="D16" s="2" t="s">
        <v>20</v>
      </c>
      <c r="E16" s="3">
        <v>0.26</v>
      </c>
      <c r="F16" s="3">
        <v>0.08</v>
      </c>
      <c r="G16" s="3">
        <v>151</v>
      </c>
      <c r="H16" s="3">
        <v>191</v>
      </c>
      <c r="I16" s="3">
        <v>57</v>
      </c>
    </row>
    <row r="17" spans="2:16">
      <c r="B17" s="48"/>
      <c r="C17" s="48"/>
      <c r="D17" s="2" t="s">
        <v>21</v>
      </c>
      <c r="E17" s="3">
        <v>0.44</v>
      </c>
      <c r="F17" s="3">
        <v>0.12</v>
      </c>
      <c r="G17" s="3">
        <v>324</v>
      </c>
      <c r="H17" s="3">
        <v>249</v>
      </c>
      <c r="I17" s="3">
        <v>219</v>
      </c>
    </row>
    <row r="18" spans="2:16">
      <c r="B18" s="2"/>
      <c r="C18" s="2"/>
      <c r="D18" s="4" t="s">
        <v>29</v>
      </c>
      <c r="E18" s="39" t="s">
        <v>31</v>
      </c>
      <c r="F18" s="4" t="s">
        <v>45</v>
      </c>
      <c r="G18" s="4" t="s">
        <v>53</v>
      </c>
      <c r="H18" s="4" t="s">
        <v>70</v>
      </c>
      <c r="I18" s="8" t="s">
        <v>71</v>
      </c>
    </row>
    <row r="19" spans="2:16">
      <c r="B19" s="46">
        <v>3</v>
      </c>
      <c r="C19" s="46" t="s">
        <v>23</v>
      </c>
      <c r="D19" s="2" t="s">
        <v>16</v>
      </c>
      <c r="E19" s="3">
        <v>0.73</v>
      </c>
      <c r="F19" s="3">
        <v>0.26</v>
      </c>
      <c r="G19" s="3">
        <v>169</v>
      </c>
      <c r="H19" s="3">
        <v>178</v>
      </c>
      <c r="I19" s="3">
        <v>33</v>
      </c>
      <c r="K19" s="33"/>
      <c r="L19" s="33"/>
      <c r="M19" s="33"/>
      <c r="N19" s="33"/>
      <c r="O19" s="33"/>
      <c r="P19" s="33"/>
    </row>
    <row r="20" spans="2:16">
      <c r="B20" s="47"/>
      <c r="C20" s="47"/>
      <c r="D20" s="2" t="s">
        <v>17</v>
      </c>
      <c r="E20" s="3">
        <v>0.12</v>
      </c>
      <c r="F20" s="3">
        <v>0.05</v>
      </c>
      <c r="G20" s="3">
        <v>68</v>
      </c>
      <c r="H20" s="3">
        <v>116</v>
      </c>
      <c r="I20" s="3">
        <v>108</v>
      </c>
    </row>
    <row r="21" spans="2:16">
      <c r="B21" s="47"/>
      <c r="C21" s="47"/>
      <c r="D21" s="2" t="s">
        <v>18</v>
      </c>
      <c r="E21" s="3">
        <v>0.23</v>
      </c>
      <c r="F21" s="3">
        <v>0.1</v>
      </c>
      <c r="G21" s="3">
        <v>79</v>
      </c>
      <c r="H21" s="3">
        <v>108</v>
      </c>
      <c r="I21" s="3">
        <v>67</v>
      </c>
      <c r="K21" s="33"/>
    </row>
    <row r="22" spans="2:16">
      <c r="B22" s="47"/>
      <c r="C22" s="47"/>
      <c r="D22" s="2" t="s">
        <v>19</v>
      </c>
      <c r="E22" s="3">
        <v>0.28000000000000003</v>
      </c>
      <c r="F22" s="3">
        <v>0.17</v>
      </c>
      <c r="G22" s="3">
        <v>102</v>
      </c>
      <c r="H22" s="3">
        <v>90</v>
      </c>
      <c r="I22" s="3">
        <v>52</v>
      </c>
      <c r="K22" s="33"/>
    </row>
    <row r="23" spans="2:16">
      <c r="B23" s="47"/>
      <c r="C23" s="47"/>
      <c r="D23" s="2" t="s">
        <v>20</v>
      </c>
      <c r="E23" s="3">
        <v>0.45</v>
      </c>
      <c r="F23" s="3">
        <v>0.18</v>
      </c>
      <c r="G23" s="3">
        <v>87</v>
      </c>
      <c r="H23" s="3">
        <v>106</v>
      </c>
      <c r="I23" s="3">
        <v>88</v>
      </c>
      <c r="K23" s="33"/>
    </row>
    <row r="24" spans="2:16">
      <c r="B24" s="48"/>
      <c r="C24" s="48"/>
      <c r="D24" s="2" t="s">
        <v>21</v>
      </c>
      <c r="E24" s="3">
        <v>0.11</v>
      </c>
      <c r="F24" s="3">
        <v>0.03</v>
      </c>
      <c r="G24" s="3">
        <v>135</v>
      </c>
      <c r="H24" s="3">
        <v>109</v>
      </c>
      <c r="I24" s="3">
        <v>66</v>
      </c>
      <c r="K24" s="33"/>
    </row>
    <row r="25" spans="2:16">
      <c r="B25" s="2"/>
      <c r="C25" s="2"/>
      <c r="D25" s="4" t="s">
        <v>29</v>
      </c>
      <c r="E25" s="5" t="s">
        <v>32</v>
      </c>
      <c r="F25" s="4" t="s">
        <v>46</v>
      </c>
      <c r="G25" s="4" t="s">
        <v>54</v>
      </c>
      <c r="H25" s="4" t="s">
        <v>135</v>
      </c>
      <c r="I25" s="7" t="s">
        <v>72</v>
      </c>
      <c r="K25" s="33"/>
    </row>
    <row r="26" spans="2:16">
      <c r="B26" s="46">
        <v>4</v>
      </c>
      <c r="C26" s="46" t="s">
        <v>24</v>
      </c>
      <c r="D26" s="2" t="s">
        <v>16</v>
      </c>
      <c r="E26" s="3">
        <v>0.48</v>
      </c>
      <c r="F26" s="3">
        <v>0.17</v>
      </c>
      <c r="G26" s="3">
        <v>181</v>
      </c>
      <c r="H26" s="3">
        <v>219</v>
      </c>
      <c r="I26" s="3">
        <v>61</v>
      </c>
      <c r="K26" s="33"/>
    </row>
    <row r="27" spans="2:16">
      <c r="B27" s="47"/>
      <c r="C27" s="47"/>
      <c r="D27" s="2" t="s">
        <v>17</v>
      </c>
      <c r="E27" s="3">
        <v>0.17</v>
      </c>
      <c r="F27" s="3">
        <v>0.12</v>
      </c>
      <c r="G27" s="3">
        <v>29</v>
      </c>
      <c r="H27" s="3">
        <v>70</v>
      </c>
      <c r="I27" s="3">
        <v>90</v>
      </c>
    </row>
    <row r="28" spans="2:16">
      <c r="B28" s="47"/>
      <c r="C28" s="47"/>
      <c r="D28" s="2" t="s">
        <v>18</v>
      </c>
      <c r="E28" s="3">
        <v>0.19</v>
      </c>
      <c r="F28" s="3">
        <v>0.1</v>
      </c>
      <c r="G28" s="3">
        <v>150</v>
      </c>
      <c r="H28" s="3">
        <v>88</v>
      </c>
      <c r="I28" s="3">
        <v>52</v>
      </c>
    </row>
    <row r="29" spans="2:16">
      <c r="B29" s="47"/>
      <c r="C29" s="47"/>
      <c r="D29" s="2" t="s">
        <v>19</v>
      </c>
      <c r="E29" s="3">
        <v>0.15</v>
      </c>
      <c r="F29" s="3">
        <v>0.08</v>
      </c>
      <c r="G29" s="3">
        <v>63</v>
      </c>
      <c r="H29" s="3">
        <v>94</v>
      </c>
      <c r="I29" s="3">
        <v>83</v>
      </c>
    </row>
    <row r="30" spans="2:16">
      <c r="B30" s="47"/>
      <c r="C30" s="47"/>
      <c r="D30" s="2" t="s">
        <v>20</v>
      </c>
      <c r="E30" s="3">
        <v>0.56999999999999995</v>
      </c>
      <c r="F30" s="3">
        <v>0.2</v>
      </c>
      <c r="G30" s="3">
        <v>170</v>
      </c>
      <c r="H30" s="3">
        <v>138</v>
      </c>
      <c r="I30" s="3">
        <v>46</v>
      </c>
    </row>
    <row r="31" spans="2:16">
      <c r="B31" s="48"/>
      <c r="C31" s="48"/>
      <c r="D31" s="2" t="s">
        <v>21</v>
      </c>
      <c r="E31" s="3">
        <v>0.23</v>
      </c>
      <c r="F31" s="3">
        <v>0.14000000000000001</v>
      </c>
      <c r="G31" s="3">
        <v>12</v>
      </c>
      <c r="H31" s="3">
        <v>47</v>
      </c>
      <c r="I31" s="3">
        <v>98</v>
      </c>
    </row>
    <row r="32" spans="2:16">
      <c r="B32" s="2"/>
      <c r="C32" s="2"/>
      <c r="D32" s="4" t="s">
        <v>29</v>
      </c>
      <c r="E32" s="5" t="s">
        <v>33</v>
      </c>
      <c r="F32" s="4" t="s">
        <v>47</v>
      </c>
      <c r="G32" s="4" t="s">
        <v>55</v>
      </c>
      <c r="H32" s="4" t="s">
        <v>73</v>
      </c>
      <c r="I32" s="7" t="s">
        <v>74</v>
      </c>
    </row>
    <row r="33" spans="2:9">
      <c r="B33" s="46">
        <v>5</v>
      </c>
      <c r="C33" s="46" t="s">
        <v>25</v>
      </c>
      <c r="D33" s="2" t="s">
        <v>16</v>
      </c>
      <c r="E33" s="3">
        <v>0.33</v>
      </c>
      <c r="F33" s="3">
        <v>0.19</v>
      </c>
      <c r="G33" s="3">
        <v>130</v>
      </c>
      <c r="H33" s="3">
        <v>159</v>
      </c>
      <c r="I33" s="3">
        <v>47</v>
      </c>
    </row>
    <row r="34" spans="2:9">
      <c r="B34" s="47"/>
      <c r="C34" s="47"/>
      <c r="D34" s="2" t="s">
        <v>17</v>
      </c>
      <c r="E34" s="3">
        <v>0.28000000000000003</v>
      </c>
      <c r="F34" s="3">
        <v>0.16</v>
      </c>
      <c r="G34" s="3">
        <v>202</v>
      </c>
      <c r="H34" s="3">
        <v>211</v>
      </c>
      <c r="I34" s="3">
        <v>64</v>
      </c>
    </row>
    <row r="35" spans="2:9">
      <c r="B35" s="47"/>
      <c r="C35" s="47"/>
      <c r="D35" s="2" t="s">
        <v>18</v>
      </c>
      <c r="E35" s="3">
        <v>0.23</v>
      </c>
      <c r="F35" s="3">
        <v>0.12</v>
      </c>
      <c r="G35" s="3">
        <v>57</v>
      </c>
      <c r="H35" s="3">
        <v>123</v>
      </c>
      <c r="I35" s="3">
        <v>84</v>
      </c>
    </row>
    <row r="36" spans="2:9">
      <c r="B36" s="47"/>
      <c r="C36" s="47"/>
      <c r="D36" s="2" t="s">
        <v>19</v>
      </c>
      <c r="E36" s="3">
        <v>0.51</v>
      </c>
      <c r="F36" s="3">
        <v>0.21</v>
      </c>
      <c r="G36" s="3">
        <v>112</v>
      </c>
      <c r="H36" s="3">
        <v>189</v>
      </c>
      <c r="I36" s="3">
        <v>110</v>
      </c>
    </row>
    <row r="37" spans="2:9">
      <c r="B37" s="47"/>
      <c r="C37" s="47"/>
      <c r="D37" s="2" t="s">
        <v>20</v>
      </c>
      <c r="E37" s="3">
        <v>0.16</v>
      </c>
      <c r="F37" s="3">
        <v>0.06</v>
      </c>
      <c r="G37" s="3">
        <v>61</v>
      </c>
      <c r="H37" s="3">
        <v>77</v>
      </c>
      <c r="I37" s="3">
        <v>84</v>
      </c>
    </row>
    <row r="38" spans="2:9">
      <c r="B38" s="48"/>
      <c r="C38" s="48"/>
      <c r="D38" s="2" t="s">
        <v>21</v>
      </c>
      <c r="E38" s="3">
        <v>0.41</v>
      </c>
      <c r="F38" s="3">
        <v>0.2</v>
      </c>
      <c r="G38" s="3">
        <v>121</v>
      </c>
      <c r="H38" s="3">
        <v>217</v>
      </c>
      <c r="I38" s="3">
        <v>65</v>
      </c>
    </row>
    <row r="39" spans="2:9">
      <c r="B39" s="2"/>
      <c r="C39" s="2"/>
      <c r="D39" s="4" t="s">
        <v>29</v>
      </c>
      <c r="E39" s="5" t="s">
        <v>34</v>
      </c>
      <c r="F39" s="4" t="s">
        <v>48</v>
      </c>
      <c r="G39" s="4" t="s">
        <v>56</v>
      </c>
      <c r="H39" s="4" t="s">
        <v>66</v>
      </c>
      <c r="I39" s="7" t="s">
        <v>67</v>
      </c>
    </row>
    <row r="40" spans="2:9">
      <c r="B40" s="46">
        <v>6</v>
      </c>
      <c r="C40" s="46" t="s">
        <v>26</v>
      </c>
      <c r="D40" s="2" t="s">
        <v>16</v>
      </c>
      <c r="E40" s="3">
        <v>0.21</v>
      </c>
      <c r="F40" s="3">
        <v>0.08</v>
      </c>
      <c r="G40" s="3">
        <v>77</v>
      </c>
      <c r="H40" s="3">
        <v>118</v>
      </c>
      <c r="I40" s="3">
        <v>119</v>
      </c>
    </row>
    <row r="41" spans="2:9">
      <c r="B41" s="47"/>
      <c r="C41" s="47"/>
      <c r="D41" s="2" t="s">
        <v>17</v>
      </c>
      <c r="E41" s="3">
        <v>0.2</v>
      </c>
      <c r="F41" s="3">
        <v>0.11</v>
      </c>
      <c r="G41" s="3">
        <v>69</v>
      </c>
      <c r="H41" s="3">
        <v>63</v>
      </c>
      <c r="I41" s="3">
        <v>38</v>
      </c>
    </row>
    <row r="42" spans="2:9">
      <c r="B42" s="47"/>
      <c r="C42" s="47"/>
      <c r="D42" s="2" t="s">
        <v>18</v>
      </c>
      <c r="E42" s="3">
        <v>0.14000000000000001</v>
      </c>
      <c r="F42" s="3">
        <v>0.04</v>
      </c>
      <c r="G42" s="3">
        <v>168</v>
      </c>
      <c r="H42" s="3">
        <v>180</v>
      </c>
      <c r="I42" s="3">
        <v>43</v>
      </c>
    </row>
    <row r="43" spans="2:9">
      <c r="B43" s="47"/>
      <c r="C43" s="47"/>
      <c r="D43" s="2" t="s">
        <v>19</v>
      </c>
      <c r="E43" s="3">
        <v>0.61</v>
      </c>
      <c r="F43" s="3">
        <v>0.19</v>
      </c>
      <c r="G43" s="3">
        <v>148</v>
      </c>
      <c r="H43" s="3">
        <v>177</v>
      </c>
      <c r="I43" s="3">
        <v>63</v>
      </c>
    </row>
    <row r="44" spans="2:9">
      <c r="B44" s="47"/>
      <c r="C44" s="47"/>
      <c r="D44" s="2" t="s">
        <v>20</v>
      </c>
      <c r="E44" s="3">
        <v>0.82</v>
      </c>
      <c r="F44" s="3">
        <v>0.33</v>
      </c>
      <c r="G44" s="3">
        <v>127</v>
      </c>
      <c r="H44" s="3">
        <v>201</v>
      </c>
      <c r="I44" s="3">
        <v>138</v>
      </c>
    </row>
    <row r="45" spans="2:9">
      <c r="B45" s="48"/>
      <c r="C45" s="48"/>
      <c r="D45" s="2" t="s">
        <v>21</v>
      </c>
      <c r="E45" s="3">
        <v>0.23</v>
      </c>
      <c r="F45" s="3">
        <v>0.11</v>
      </c>
      <c r="G45" s="3">
        <v>154</v>
      </c>
      <c r="H45" s="3">
        <v>95</v>
      </c>
      <c r="I45" s="3">
        <v>68</v>
      </c>
    </row>
    <row r="46" spans="2:9">
      <c r="B46" s="2"/>
      <c r="C46" s="2"/>
      <c r="D46" s="4" t="s">
        <v>29</v>
      </c>
      <c r="E46" s="5" t="s">
        <v>35</v>
      </c>
      <c r="F46" s="4" t="s">
        <v>49</v>
      </c>
      <c r="G46" s="4" t="s">
        <v>57</v>
      </c>
      <c r="H46" s="4" t="s">
        <v>65</v>
      </c>
      <c r="I46" s="7" t="s">
        <v>64</v>
      </c>
    </row>
    <row r="47" spans="2:9">
      <c r="B47" s="46">
        <v>7</v>
      </c>
      <c r="C47" s="46" t="s">
        <v>27</v>
      </c>
      <c r="D47" s="2" t="s">
        <v>16</v>
      </c>
      <c r="E47" s="3">
        <v>0.36</v>
      </c>
      <c r="F47" s="3">
        <v>0.19</v>
      </c>
      <c r="G47" s="3">
        <v>77</v>
      </c>
      <c r="H47" s="3">
        <v>100</v>
      </c>
      <c r="I47" s="3">
        <v>50</v>
      </c>
    </row>
    <row r="48" spans="2:9">
      <c r="B48" s="47"/>
      <c r="C48" s="47"/>
      <c r="D48" s="2" t="s">
        <v>17</v>
      </c>
      <c r="E48" s="3">
        <v>0.24</v>
      </c>
      <c r="F48" s="3">
        <v>0.13</v>
      </c>
      <c r="G48" s="3">
        <v>154</v>
      </c>
      <c r="H48" s="3">
        <v>161</v>
      </c>
      <c r="I48" s="3">
        <v>24</v>
      </c>
    </row>
    <row r="49" spans="2:9">
      <c r="B49" s="47"/>
      <c r="C49" s="47"/>
      <c r="D49" s="2" t="s">
        <v>18</v>
      </c>
      <c r="E49" s="3">
        <v>0.34</v>
      </c>
      <c r="F49" s="3">
        <v>0.18</v>
      </c>
      <c r="G49" s="3">
        <v>175</v>
      </c>
      <c r="H49" s="3">
        <v>216</v>
      </c>
      <c r="I49" s="3">
        <v>44</v>
      </c>
    </row>
    <row r="50" spans="2:9">
      <c r="B50" s="47"/>
      <c r="C50" s="47"/>
      <c r="D50" s="2" t="s">
        <v>19</v>
      </c>
      <c r="E50" s="3">
        <v>0.28000000000000003</v>
      </c>
      <c r="F50" s="3">
        <v>0.1</v>
      </c>
      <c r="G50" s="3">
        <v>79</v>
      </c>
      <c r="H50" s="3">
        <v>84</v>
      </c>
      <c r="I50" s="3">
        <v>102</v>
      </c>
    </row>
    <row r="51" spans="2:9">
      <c r="B51" s="47"/>
      <c r="C51" s="47"/>
      <c r="D51" s="2" t="s">
        <v>20</v>
      </c>
      <c r="E51" s="3">
        <v>0.1</v>
      </c>
      <c r="F51" s="3">
        <v>0.03</v>
      </c>
      <c r="G51" s="3">
        <v>56</v>
      </c>
      <c r="H51" s="3">
        <v>66</v>
      </c>
      <c r="I51" s="3">
        <v>55</v>
      </c>
    </row>
    <row r="52" spans="2:9">
      <c r="B52" s="48"/>
      <c r="C52" s="48"/>
      <c r="D52" s="2" t="s">
        <v>21</v>
      </c>
      <c r="E52" s="3">
        <v>0.25</v>
      </c>
      <c r="F52" s="3">
        <v>0.09</v>
      </c>
      <c r="G52" s="3">
        <v>47</v>
      </c>
      <c r="H52" s="3">
        <v>70</v>
      </c>
      <c r="I52" s="3">
        <v>95</v>
      </c>
    </row>
    <row r="53" spans="2:9">
      <c r="B53" s="2"/>
      <c r="C53" s="2"/>
      <c r="D53" s="4" t="s">
        <v>29</v>
      </c>
      <c r="E53" s="5" t="s">
        <v>36</v>
      </c>
      <c r="F53" s="4" t="s">
        <v>50</v>
      </c>
      <c r="G53" s="4" t="s">
        <v>58</v>
      </c>
      <c r="H53" s="4" t="s">
        <v>62</v>
      </c>
      <c r="I53" s="7" t="s">
        <v>63</v>
      </c>
    </row>
    <row r="54" spans="2:9">
      <c r="B54" s="46">
        <v>8</v>
      </c>
      <c r="C54" s="46" t="s">
        <v>28</v>
      </c>
      <c r="D54" s="2" t="s">
        <v>16</v>
      </c>
      <c r="E54" s="3">
        <v>0.22</v>
      </c>
      <c r="F54" s="3">
        <v>0.11</v>
      </c>
      <c r="G54" s="3">
        <v>47</v>
      </c>
      <c r="H54" s="3">
        <v>58</v>
      </c>
      <c r="I54" s="3">
        <v>10</v>
      </c>
    </row>
    <row r="55" spans="2:9">
      <c r="B55" s="47"/>
      <c r="C55" s="47"/>
      <c r="D55" s="2" t="s">
        <v>17</v>
      </c>
      <c r="E55" s="3">
        <v>0.13</v>
      </c>
      <c r="F55" s="3">
        <v>0.09</v>
      </c>
      <c r="G55" s="3">
        <v>98</v>
      </c>
      <c r="H55" s="3">
        <v>101</v>
      </c>
      <c r="I55" s="3">
        <v>74</v>
      </c>
    </row>
    <row r="56" spans="2:9">
      <c r="B56" s="47"/>
      <c r="C56" s="47"/>
      <c r="D56" s="2" t="s">
        <v>18</v>
      </c>
      <c r="E56" s="3">
        <v>0.1</v>
      </c>
      <c r="F56" s="3">
        <v>0.06</v>
      </c>
      <c r="G56" s="3">
        <v>71</v>
      </c>
      <c r="H56" s="3">
        <v>39</v>
      </c>
      <c r="I56" s="3">
        <v>72</v>
      </c>
    </row>
    <row r="57" spans="2:9">
      <c r="B57" s="47"/>
      <c r="C57" s="47"/>
      <c r="D57" s="2" t="s">
        <v>19</v>
      </c>
      <c r="E57" s="3">
        <v>0.14000000000000001</v>
      </c>
      <c r="F57" s="3">
        <v>0.08</v>
      </c>
      <c r="G57" s="3">
        <v>19</v>
      </c>
      <c r="H57" s="3">
        <v>61</v>
      </c>
      <c r="I57" s="3">
        <v>64</v>
      </c>
    </row>
    <row r="58" spans="2:9">
      <c r="B58" s="47"/>
      <c r="C58" s="47"/>
      <c r="D58" s="2" t="s">
        <v>20</v>
      </c>
      <c r="E58" s="3">
        <v>0.21</v>
      </c>
      <c r="F58" s="3">
        <v>0.14000000000000001</v>
      </c>
      <c r="G58" s="3">
        <v>38</v>
      </c>
      <c r="H58" s="3">
        <v>54</v>
      </c>
      <c r="I58" s="3">
        <v>66</v>
      </c>
    </row>
    <row r="59" spans="2:9">
      <c r="B59" s="48"/>
      <c r="C59" s="48"/>
      <c r="D59" s="2" t="s">
        <v>21</v>
      </c>
      <c r="E59" s="3">
        <v>0.26</v>
      </c>
      <c r="F59" s="3">
        <v>0.1</v>
      </c>
      <c r="G59" s="3">
        <v>62</v>
      </c>
      <c r="H59" s="3">
        <v>89</v>
      </c>
      <c r="I59" s="3">
        <v>38</v>
      </c>
    </row>
    <row r="60" spans="2:9">
      <c r="B60" s="2"/>
      <c r="C60" s="2"/>
      <c r="D60" s="4" t="s">
        <v>29</v>
      </c>
      <c r="E60" s="4" t="s">
        <v>37</v>
      </c>
      <c r="F60" s="4" t="s">
        <v>51</v>
      </c>
      <c r="G60" s="4" t="s">
        <v>59</v>
      </c>
      <c r="H60" s="4" t="s">
        <v>60</v>
      </c>
      <c r="I60" s="8" t="s">
        <v>61</v>
      </c>
    </row>
    <row r="63" spans="2:9">
      <c r="E63" s="49" t="s">
        <v>38</v>
      </c>
      <c r="F63" s="49"/>
      <c r="G63" s="49"/>
      <c r="H63" s="49"/>
      <c r="I63" s="49"/>
    </row>
    <row r="64" spans="2:9" ht="15.75">
      <c r="D64" s="13" t="s">
        <v>39</v>
      </c>
      <c r="E64" s="14" t="s">
        <v>11</v>
      </c>
      <c r="F64" s="15" t="s">
        <v>12</v>
      </c>
      <c r="G64" s="15" t="s">
        <v>13</v>
      </c>
      <c r="H64" s="15" t="s">
        <v>14</v>
      </c>
      <c r="I64" s="15" t="s">
        <v>15</v>
      </c>
    </row>
    <row r="65" spans="1:11" ht="15.75">
      <c r="D65" s="16" t="s">
        <v>0</v>
      </c>
      <c r="E65" s="10" t="s">
        <v>40</v>
      </c>
      <c r="F65" s="10" t="s">
        <v>40</v>
      </c>
      <c r="G65" s="10" t="s">
        <v>40</v>
      </c>
      <c r="H65" s="10" t="s">
        <v>40</v>
      </c>
      <c r="I65" s="10" t="s">
        <v>42</v>
      </c>
    </row>
    <row r="66" spans="1:11" ht="15.75">
      <c r="D66" s="16" t="s">
        <v>1</v>
      </c>
      <c r="E66" s="11" t="s">
        <v>43</v>
      </c>
      <c r="F66" s="11" t="s">
        <v>43</v>
      </c>
      <c r="G66" s="11" t="s">
        <v>43</v>
      </c>
      <c r="H66" s="12" t="s">
        <v>43</v>
      </c>
      <c r="I66" s="12" t="s">
        <v>43</v>
      </c>
    </row>
    <row r="67" spans="1:11" ht="15.75">
      <c r="D67" s="16" t="s">
        <v>2</v>
      </c>
      <c r="E67" s="10" t="s">
        <v>41</v>
      </c>
      <c r="F67" s="10" t="s">
        <v>41</v>
      </c>
      <c r="G67" s="10" t="s">
        <v>41</v>
      </c>
      <c r="H67" s="10" t="s">
        <v>41</v>
      </c>
      <c r="I67" s="10" t="s">
        <v>42</v>
      </c>
    </row>
    <row r="68" spans="1:11" ht="15.75">
      <c r="D68" s="16" t="s">
        <v>3</v>
      </c>
      <c r="E68" s="10" t="s">
        <v>42</v>
      </c>
      <c r="F68" s="10" t="s">
        <v>41</v>
      </c>
      <c r="G68" s="10" t="s">
        <v>42</v>
      </c>
      <c r="H68" s="10" t="s">
        <v>42</v>
      </c>
      <c r="I68" s="10" t="s">
        <v>41</v>
      </c>
    </row>
    <row r="69" spans="1:11" ht="15.75">
      <c r="D69" s="16" t="s">
        <v>4</v>
      </c>
      <c r="E69" s="10" t="s">
        <v>41</v>
      </c>
      <c r="F69" s="10" t="s">
        <v>75</v>
      </c>
      <c r="G69" s="10" t="s">
        <v>41</v>
      </c>
      <c r="H69" s="10" t="s">
        <v>75</v>
      </c>
      <c r="I69" s="10" t="s">
        <v>41</v>
      </c>
    </row>
    <row r="70" spans="1:11" ht="15.75">
      <c r="D70" s="16" t="s">
        <v>5</v>
      </c>
      <c r="E70" s="10" t="s">
        <v>41</v>
      </c>
      <c r="F70" s="10" t="s">
        <v>75</v>
      </c>
      <c r="G70" s="10" t="s">
        <v>75</v>
      </c>
      <c r="H70" s="10" t="s">
        <v>75</v>
      </c>
      <c r="I70" s="10" t="s">
        <v>41</v>
      </c>
    </row>
    <row r="71" spans="1:11" ht="15.75">
      <c r="D71" s="16" t="s">
        <v>6</v>
      </c>
      <c r="E71" s="10" t="s">
        <v>42</v>
      </c>
      <c r="F71" s="10" t="s">
        <v>41</v>
      </c>
      <c r="G71" s="10" t="s">
        <v>42</v>
      </c>
      <c r="H71" s="10" t="s">
        <v>41</v>
      </c>
      <c r="I71" s="10" t="s">
        <v>42</v>
      </c>
    </row>
    <row r="72" spans="1:11" ht="15.75">
      <c r="D72" s="10" t="s">
        <v>7</v>
      </c>
      <c r="E72" s="10" t="s">
        <v>40</v>
      </c>
      <c r="F72" s="10" t="s">
        <v>42</v>
      </c>
      <c r="G72" s="10" t="s">
        <v>40</v>
      </c>
      <c r="H72" s="10" t="s">
        <v>40</v>
      </c>
      <c r="I72" s="10" t="s">
        <v>42</v>
      </c>
    </row>
    <row r="74" spans="1:11">
      <c r="A74" s="50" t="s">
        <v>39</v>
      </c>
      <c r="B74" s="40" t="s">
        <v>11</v>
      </c>
      <c r="C74" s="40"/>
      <c r="D74" s="40" t="s">
        <v>12</v>
      </c>
      <c r="E74" s="40"/>
      <c r="F74" s="40" t="s">
        <v>13</v>
      </c>
      <c r="G74" s="40"/>
      <c r="H74" s="40" t="s">
        <v>14</v>
      </c>
      <c r="I74" s="40"/>
      <c r="J74" s="40" t="s">
        <v>15</v>
      </c>
      <c r="K74" s="40"/>
    </row>
    <row r="75" spans="1:11" ht="15.75">
      <c r="A75" s="50"/>
      <c r="B75" s="34" t="s">
        <v>123</v>
      </c>
      <c r="C75" s="34" t="s">
        <v>124</v>
      </c>
      <c r="D75" s="34" t="s">
        <v>123</v>
      </c>
      <c r="E75" s="34" t="s">
        <v>124</v>
      </c>
      <c r="F75" s="34" t="s">
        <v>123</v>
      </c>
      <c r="G75" s="34" t="s">
        <v>124</v>
      </c>
      <c r="H75" s="34" t="s">
        <v>123</v>
      </c>
      <c r="I75" s="34" t="s">
        <v>124</v>
      </c>
      <c r="J75" s="34" t="s">
        <v>123</v>
      </c>
      <c r="K75" s="34" t="s">
        <v>124</v>
      </c>
    </row>
    <row r="76" spans="1:11" ht="15.75">
      <c r="A76" s="16" t="s">
        <v>0</v>
      </c>
      <c r="B76" s="35">
        <v>0.15666669999999999</v>
      </c>
      <c r="C76" s="35">
        <v>1.9264239999999998E-2</v>
      </c>
      <c r="D76" s="35">
        <v>4.3333330000000003E-2</v>
      </c>
      <c r="E76" s="35">
        <v>1.520234E-2</v>
      </c>
      <c r="F76" s="35">
        <v>33</v>
      </c>
      <c r="G76" s="35">
        <v>4.4347110000000001</v>
      </c>
      <c r="H76" s="35">
        <v>64.5</v>
      </c>
      <c r="I76" s="35">
        <v>6.1900459999999997</v>
      </c>
      <c r="J76" s="35">
        <v>56.666670000000003</v>
      </c>
      <c r="K76" s="35">
        <v>4.4246780000000001</v>
      </c>
    </row>
    <row r="77" spans="1:11" ht="15.75">
      <c r="A77" s="16" t="s">
        <v>1</v>
      </c>
      <c r="B77" s="35">
        <v>0.72166660000000005</v>
      </c>
      <c r="C77" s="35">
        <v>0.16193450000000001</v>
      </c>
      <c r="D77" s="35">
        <v>0.31666670000000002</v>
      </c>
      <c r="E77" s="35">
        <v>0.1079712</v>
      </c>
      <c r="F77" s="35">
        <v>204</v>
      </c>
      <c r="G77" s="35">
        <v>31.041910000000001</v>
      </c>
      <c r="H77" s="35">
        <v>199.5</v>
      </c>
      <c r="I77" s="35">
        <v>16.21059</v>
      </c>
      <c r="J77" s="35">
        <v>186.66669999999999</v>
      </c>
      <c r="K77" s="35">
        <v>63.02469</v>
      </c>
    </row>
    <row r="78" spans="1:11" ht="15.75">
      <c r="A78" s="16" t="s">
        <v>2</v>
      </c>
      <c r="B78" s="35">
        <v>0.32</v>
      </c>
      <c r="C78" s="35">
        <v>9.6401940000000005E-2</v>
      </c>
      <c r="D78" s="35">
        <v>0.1316667</v>
      </c>
      <c r="E78" s="35">
        <v>3.5722700000000003E-2</v>
      </c>
      <c r="F78" s="35">
        <v>106.66670000000001</v>
      </c>
      <c r="G78" s="35">
        <v>15.66028</v>
      </c>
      <c r="H78" s="35">
        <v>117.83329999999999</v>
      </c>
      <c r="I78" s="35">
        <v>12.53373</v>
      </c>
      <c r="J78" s="35">
        <v>69</v>
      </c>
      <c r="K78" s="35">
        <v>10.77033</v>
      </c>
    </row>
    <row r="79" spans="1:11" ht="15.75">
      <c r="A79" s="16" t="s">
        <v>3</v>
      </c>
      <c r="B79" s="35">
        <v>0.29833330000000002</v>
      </c>
      <c r="C79" s="35">
        <v>7.3412839999999993E-2</v>
      </c>
      <c r="D79" s="35">
        <v>0.13500000000000001</v>
      </c>
      <c r="E79" s="35">
        <v>1.8211720000000001E-2</v>
      </c>
      <c r="F79" s="35">
        <v>100.83329999999999</v>
      </c>
      <c r="G79" s="35">
        <v>30.610910000000001</v>
      </c>
      <c r="H79" s="35">
        <v>109.33329999999999</v>
      </c>
      <c r="I79" s="35">
        <v>25.147120000000001</v>
      </c>
      <c r="J79" s="35">
        <v>71.666659999999993</v>
      </c>
      <c r="K79" s="35">
        <v>8.7888819999999992</v>
      </c>
    </row>
    <row r="80" spans="1:11" ht="15.75">
      <c r="A80" s="16" t="s">
        <v>4</v>
      </c>
      <c r="B80" s="35">
        <v>0.32</v>
      </c>
      <c r="C80" s="35">
        <v>5.1510519999999997E-2</v>
      </c>
      <c r="D80" s="35">
        <v>0.15666669999999999</v>
      </c>
      <c r="E80" s="35">
        <v>2.3475759999999998E-2</v>
      </c>
      <c r="F80" s="35">
        <v>113.83329999999999</v>
      </c>
      <c r="G80" s="35">
        <v>21.687809999999999</v>
      </c>
      <c r="H80" s="35">
        <v>162.66669999999999</v>
      </c>
      <c r="I80" s="35">
        <v>22.291499999999999</v>
      </c>
      <c r="J80" s="35">
        <v>75.666659999999993</v>
      </c>
      <c r="K80" s="35">
        <v>8.9243740000000003</v>
      </c>
    </row>
    <row r="81" spans="1:11" ht="15.75">
      <c r="A81" s="16" t="s">
        <v>5</v>
      </c>
      <c r="B81" s="35">
        <v>0.36833329999999997</v>
      </c>
      <c r="C81" s="35">
        <v>0.11359039999999999</v>
      </c>
      <c r="D81" s="35">
        <v>0.1433333</v>
      </c>
      <c r="E81" s="35">
        <v>4.2400210000000001E-2</v>
      </c>
      <c r="F81" s="35">
        <v>123.83329999999999</v>
      </c>
      <c r="G81" s="35">
        <v>16.985119999999998</v>
      </c>
      <c r="H81" s="35">
        <v>139</v>
      </c>
      <c r="I81" s="35">
        <v>22.451429999999998</v>
      </c>
      <c r="J81" s="35">
        <v>78.166659999999993</v>
      </c>
      <c r="K81" s="35">
        <v>16.76388</v>
      </c>
    </row>
    <row r="82" spans="1:11" ht="15.75">
      <c r="A82" s="16" t="s">
        <v>6</v>
      </c>
      <c r="B82" s="35">
        <v>0.26166669999999997</v>
      </c>
      <c r="C82" s="35">
        <v>3.7808000000000001E-2</v>
      </c>
      <c r="D82" s="35">
        <v>0.12</v>
      </c>
      <c r="E82" s="35">
        <v>2.44949E-2</v>
      </c>
      <c r="F82" s="35">
        <v>98</v>
      </c>
      <c r="G82" s="35">
        <v>21.780729999999998</v>
      </c>
      <c r="H82" s="35">
        <v>116.16670000000001</v>
      </c>
      <c r="I82" s="35">
        <v>24.44097</v>
      </c>
      <c r="J82" s="35">
        <v>61.666670000000003</v>
      </c>
      <c r="K82" s="35">
        <v>12.449009999999999</v>
      </c>
    </row>
    <row r="83" spans="1:11" ht="15.75">
      <c r="A83" s="10" t="s">
        <v>7</v>
      </c>
      <c r="B83" s="35">
        <v>0.17666670000000001</v>
      </c>
      <c r="C83" s="35">
        <v>2.5385910000000001E-2</v>
      </c>
      <c r="D83" s="35">
        <v>9.6666660000000001E-2</v>
      </c>
      <c r="E83" s="35">
        <v>1.1155470000000001E-2</v>
      </c>
      <c r="F83" s="35">
        <v>55.833329999999997</v>
      </c>
      <c r="G83" s="35">
        <v>11.2529</v>
      </c>
      <c r="H83" s="35">
        <v>67</v>
      </c>
      <c r="I83" s="35">
        <v>9.5043849999999992</v>
      </c>
      <c r="J83" s="35">
        <v>54</v>
      </c>
      <c r="K83" s="35">
        <v>10.263199999999999</v>
      </c>
    </row>
    <row r="85" spans="1:11">
      <c r="D85" s="33"/>
      <c r="J85" s="33"/>
    </row>
    <row r="86" spans="1:11">
      <c r="D86" s="33"/>
      <c r="J86" s="33"/>
    </row>
    <row r="87" spans="1:11">
      <c r="D87" s="33"/>
      <c r="J87" s="33"/>
    </row>
    <row r="88" spans="1:11">
      <c r="D88" s="33"/>
      <c r="J88" s="33"/>
    </row>
    <row r="89" spans="1:11">
      <c r="D89" s="33"/>
      <c r="J89" s="33"/>
    </row>
    <row r="90" spans="1:11">
      <c r="D90" s="33"/>
      <c r="J90" s="33"/>
    </row>
    <row r="91" spans="1:11">
      <c r="D91" s="33"/>
      <c r="J91" s="33"/>
    </row>
    <row r="92" spans="1:11">
      <c r="D92" s="33"/>
      <c r="J92" s="33"/>
    </row>
  </sheetData>
  <mergeCells count="23">
    <mergeCell ref="A74:A75"/>
    <mergeCell ref="B5:B10"/>
    <mergeCell ref="C5:C10"/>
    <mergeCell ref="B12:B17"/>
    <mergeCell ref="C12:C17"/>
    <mergeCell ref="B19:B24"/>
    <mergeCell ref="C19:C24"/>
    <mergeCell ref="B26:B31"/>
    <mergeCell ref="C26:C31"/>
    <mergeCell ref="B33:B38"/>
    <mergeCell ref="C33:C38"/>
    <mergeCell ref="B40:B45"/>
    <mergeCell ref="C40:C45"/>
    <mergeCell ref="B47:B52"/>
    <mergeCell ref="J74:K74"/>
    <mergeCell ref="B74:C74"/>
    <mergeCell ref="C47:C52"/>
    <mergeCell ref="B54:B59"/>
    <mergeCell ref="D74:E74"/>
    <mergeCell ref="F74:G74"/>
    <mergeCell ref="H74:I74"/>
    <mergeCell ref="C54:C59"/>
    <mergeCell ref="E63:I6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U24"/>
  <sheetViews>
    <sheetView topLeftCell="J5" workbookViewId="0">
      <selection activeCell="R33" sqref="R33"/>
    </sheetView>
  </sheetViews>
  <sheetFormatPr defaultRowHeight="15"/>
  <cols>
    <col min="2" max="2" width="10.7109375" customWidth="1"/>
    <col min="3" max="3" width="14.5703125" customWidth="1"/>
    <col min="4" max="4" width="15" customWidth="1"/>
    <col min="5" max="5" width="14.42578125" customWidth="1"/>
    <col min="6" max="6" width="16.42578125" customWidth="1"/>
    <col min="7" max="7" width="16.5703125" customWidth="1"/>
    <col min="8" max="9" width="14.85546875" bestFit="1" customWidth="1"/>
    <col min="11" max="11" width="14.7109375" customWidth="1"/>
    <col min="12" max="12" width="14.28515625" style="29" customWidth="1"/>
    <col min="13" max="13" width="14.28515625" customWidth="1"/>
    <col min="14" max="14" width="16.28515625" style="29" customWidth="1"/>
    <col min="15" max="15" width="14.42578125" customWidth="1"/>
    <col min="16" max="16" width="15.28515625" style="29" customWidth="1"/>
    <col min="18" max="18" width="23.7109375" bestFit="1" customWidth="1"/>
    <col min="19" max="19" width="10.5703125" customWidth="1"/>
    <col min="20" max="20" width="12.28515625" customWidth="1"/>
  </cols>
  <sheetData>
    <row r="1" spans="2:21">
      <c r="B1" s="6" t="s">
        <v>103</v>
      </c>
      <c r="C1" s="17" t="s">
        <v>83</v>
      </c>
      <c r="D1" s="17" t="s">
        <v>83</v>
      </c>
      <c r="E1" s="17" t="s">
        <v>84</v>
      </c>
      <c r="F1" s="17" t="s">
        <v>84</v>
      </c>
      <c r="G1" s="17" t="s">
        <v>85</v>
      </c>
      <c r="H1" s="17" t="s">
        <v>85</v>
      </c>
      <c r="I1" s="17" t="s">
        <v>85</v>
      </c>
      <c r="S1" t="s">
        <v>128</v>
      </c>
    </row>
    <row r="2" spans="2:21">
      <c r="B2" t="s">
        <v>83</v>
      </c>
      <c r="C2" s="24">
        <v>42397</v>
      </c>
      <c r="D2" s="25">
        <v>42398</v>
      </c>
      <c r="E2" s="25">
        <v>42402</v>
      </c>
      <c r="F2" s="25">
        <v>42403</v>
      </c>
      <c r="G2" s="25">
        <v>42409</v>
      </c>
      <c r="H2" s="25">
        <v>42410</v>
      </c>
      <c r="I2" s="25">
        <v>42411</v>
      </c>
      <c r="K2" s="49" t="s">
        <v>104</v>
      </c>
      <c r="L2" s="49"/>
      <c r="M2" s="49"/>
      <c r="N2" s="49"/>
      <c r="O2" s="49"/>
      <c r="P2" s="49"/>
    </row>
    <row r="3" spans="2:21" ht="30">
      <c r="B3" s="21" t="s">
        <v>39</v>
      </c>
      <c r="C3" s="26" t="s">
        <v>105</v>
      </c>
      <c r="D3" s="26" t="s">
        <v>105</v>
      </c>
      <c r="E3" s="26" t="s">
        <v>105</v>
      </c>
      <c r="F3" s="26" t="s">
        <v>105</v>
      </c>
      <c r="G3" s="26" t="s">
        <v>105</v>
      </c>
      <c r="H3" s="26" t="s">
        <v>105</v>
      </c>
      <c r="I3" s="26" t="s">
        <v>105</v>
      </c>
      <c r="K3" s="27" t="s">
        <v>106</v>
      </c>
      <c r="L3" s="30" t="s">
        <v>107</v>
      </c>
      <c r="M3" s="27" t="s">
        <v>108</v>
      </c>
      <c r="N3" s="30" t="s">
        <v>109</v>
      </c>
      <c r="O3" s="27" t="s">
        <v>110</v>
      </c>
      <c r="P3" s="30" t="s">
        <v>111</v>
      </c>
      <c r="R3" t="s">
        <v>39</v>
      </c>
      <c r="S3" t="s">
        <v>125</v>
      </c>
      <c r="T3" t="s">
        <v>126</v>
      </c>
      <c r="U3" t="s">
        <v>127</v>
      </c>
    </row>
    <row r="4" spans="2:21" ht="15.75">
      <c r="B4" s="3" t="s">
        <v>112</v>
      </c>
      <c r="C4" s="3">
        <v>98</v>
      </c>
      <c r="D4" s="3">
        <v>91</v>
      </c>
      <c r="E4" s="3">
        <v>105</v>
      </c>
      <c r="F4" s="3">
        <v>90</v>
      </c>
      <c r="G4" s="3">
        <v>81</v>
      </c>
      <c r="H4" s="3">
        <v>89</v>
      </c>
      <c r="I4" s="3">
        <v>81</v>
      </c>
      <c r="K4" s="3">
        <f>(C4+D4)/2</f>
        <v>94.5</v>
      </c>
      <c r="L4" s="31">
        <f>K4*7</f>
        <v>661.5</v>
      </c>
      <c r="M4" s="3">
        <f>(E4+F4)/2</f>
        <v>97.5</v>
      </c>
      <c r="N4" s="31">
        <f>M4*7</f>
        <v>682.5</v>
      </c>
      <c r="O4" s="28">
        <f>(G4+H4+I4)/3</f>
        <v>83.666666666666671</v>
      </c>
      <c r="P4" s="32">
        <f>O4*7</f>
        <v>585.66666666666674</v>
      </c>
      <c r="R4" s="16" t="s">
        <v>0</v>
      </c>
      <c r="S4">
        <v>661.5</v>
      </c>
      <c r="T4">
        <v>682.5</v>
      </c>
      <c r="U4">
        <v>585.66666666666674</v>
      </c>
    </row>
    <row r="5" spans="2:21" ht="15.75">
      <c r="B5" s="3" t="s">
        <v>113</v>
      </c>
      <c r="C5" s="3">
        <v>96</v>
      </c>
      <c r="D5" s="3">
        <v>77</v>
      </c>
      <c r="E5" s="3">
        <v>98</v>
      </c>
      <c r="F5" s="3">
        <v>94</v>
      </c>
      <c r="G5" s="3">
        <v>85</v>
      </c>
      <c r="H5" s="3">
        <v>90</v>
      </c>
      <c r="I5" s="3">
        <v>81</v>
      </c>
      <c r="K5" s="3">
        <f t="shared" ref="K5:K11" si="0">(C5+D5)/2</f>
        <v>86.5</v>
      </c>
      <c r="L5" s="31">
        <f t="shared" ref="L5:L11" si="1">K5*7</f>
        <v>605.5</v>
      </c>
      <c r="M5" s="3">
        <f t="shared" ref="M5:M11" si="2">(E5+F5)/2</f>
        <v>96</v>
      </c>
      <c r="N5" s="31">
        <f t="shared" ref="N5:N11" si="3">M5*7</f>
        <v>672</v>
      </c>
      <c r="O5" s="28">
        <f t="shared" ref="O5:O11" si="4">(G5+H5+I5)/3</f>
        <v>85.333333333333329</v>
      </c>
      <c r="P5" s="32">
        <f t="shared" ref="P5:P11" si="5">O5*7</f>
        <v>597.33333333333326</v>
      </c>
      <c r="R5" s="16" t="s">
        <v>1</v>
      </c>
      <c r="S5">
        <v>605.5</v>
      </c>
      <c r="T5">
        <v>672</v>
      </c>
      <c r="U5">
        <v>597.33333333333326</v>
      </c>
    </row>
    <row r="6" spans="2:21" ht="15.75">
      <c r="B6" s="3" t="s">
        <v>114</v>
      </c>
      <c r="C6" s="3">
        <v>80</v>
      </c>
      <c r="D6" s="3">
        <v>85</v>
      </c>
      <c r="E6" s="3">
        <v>103</v>
      </c>
      <c r="F6" s="3">
        <v>91</v>
      </c>
      <c r="G6" s="3">
        <v>79</v>
      </c>
      <c r="H6" s="3">
        <v>92</v>
      </c>
      <c r="I6" s="3">
        <v>95</v>
      </c>
      <c r="K6" s="3">
        <f t="shared" si="0"/>
        <v>82.5</v>
      </c>
      <c r="L6" s="31">
        <f t="shared" si="1"/>
        <v>577.5</v>
      </c>
      <c r="M6" s="3">
        <f t="shared" si="2"/>
        <v>97</v>
      </c>
      <c r="N6" s="31">
        <f t="shared" si="3"/>
        <v>679</v>
      </c>
      <c r="O6" s="28">
        <f t="shared" si="4"/>
        <v>88.666666666666671</v>
      </c>
      <c r="P6" s="32">
        <f t="shared" si="5"/>
        <v>620.66666666666674</v>
      </c>
      <c r="R6" s="16" t="s">
        <v>2</v>
      </c>
      <c r="S6">
        <v>577.5</v>
      </c>
      <c r="T6">
        <v>679</v>
      </c>
      <c r="U6">
        <v>620.66666666666674</v>
      </c>
    </row>
    <row r="7" spans="2:21" ht="15.75">
      <c r="B7" s="3" t="s">
        <v>115</v>
      </c>
      <c r="C7" s="3">
        <v>101</v>
      </c>
      <c r="D7" s="3">
        <v>92</v>
      </c>
      <c r="E7" s="3">
        <v>88</v>
      </c>
      <c r="F7" s="3">
        <v>99</v>
      </c>
      <c r="G7" s="3">
        <v>106</v>
      </c>
      <c r="H7" s="3">
        <v>94</v>
      </c>
      <c r="I7" s="3">
        <v>110</v>
      </c>
      <c r="K7" s="3">
        <f t="shared" si="0"/>
        <v>96.5</v>
      </c>
      <c r="L7" s="31">
        <f t="shared" si="1"/>
        <v>675.5</v>
      </c>
      <c r="M7" s="3">
        <f t="shared" si="2"/>
        <v>93.5</v>
      </c>
      <c r="N7" s="31">
        <f t="shared" si="3"/>
        <v>654.5</v>
      </c>
      <c r="O7" s="28">
        <f t="shared" si="4"/>
        <v>103.33333333333333</v>
      </c>
      <c r="P7" s="32">
        <f t="shared" si="5"/>
        <v>723.33333333333326</v>
      </c>
      <c r="R7" s="16" t="s">
        <v>3</v>
      </c>
      <c r="S7">
        <v>675.5</v>
      </c>
      <c r="T7">
        <v>654.5</v>
      </c>
      <c r="U7">
        <v>723.33333333333326</v>
      </c>
    </row>
    <row r="8" spans="2:21" ht="15.75">
      <c r="B8" s="3" t="s">
        <v>116</v>
      </c>
      <c r="C8" s="3">
        <v>91</v>
      </c>
      <c r="D8" s="3">
        <v>102</v>
      </c>
      <c r="E8" s="3">
        <v>92</v>
      </c>
      <c r="F8" s="3">
        <v>84</v>
      </c>
      <c r="G8" s="3">
        <v>81</v>
      </c>
      <c r="H8" s="3">
        <v>50</v>
      </c>
      <c r="I8" s="3">
        <v>80</v>
      </c>
      <c r="K8" s="3">
        <f t="shared" si="0"/>
        <v>96.5</v>
      </c>
      <c r="L8" s="31">
        <f t="shared" si="1"/>
        <v>675.5</v>
      </c>
      <c r="M8" s="3">
        <f t="shared" si="2"/>
        <v>88</v>
      </c>
      <c r="N8" s="31">
        <f t="shared" si="3"/>
        <v>616</v>
      </c>
      <c r="O8" s="28">
        <f t="shared" si="4"/>
        <v>70.333333333333329</v>
      </c>
      <c r="P8" s="32">
        <f t="shared" si="5"/>
        <v>492.33333333333331</v>
      </c>
      <c r="R8" s="16" t="s">
        <v>4</v>
      </c>
      <c r="S8">
        <v>675.5</v>
      </c>
      <c r="T8">
        <v>616</v>
      </c>
      <c r="U8">
        <v>492.33333333333331</v>
      </c>
    </row>
    <row r="9" spans="2:21" ht="15.75">
      <c r="B9" s="3" t="s">
        <v>117</v>
      </c>
      <c r="C9" s="3">
        <v>84</v>
      </c>
      <c r="D9" s="3">
        <v>90</v>
      </c>
      <c r="E9" s="3">
        <v>100</v>
      </c>
      <c r="F9" s="3">
        <v>97</v>
      </c>
      <c r="G9" s="3">
        <v>88</v>
      </c>
      <c r="H9" s="3">
        <v>84</v>
      </c>
      <c r="I9" s="3">
        <v>80</v>
      </c>
      <c r="K9" s="3">
        <f t="shared" si="0"/>
        <v>87</v>
      </c>
      <c r="L9" s="31">
        <f t="shared" si="1"/>
        <v>609</v>
      </c>
      <c r="M9" s="3">
        <f t="shared" si="2"/>
        <v>98.5</v>
      </c>
      <c r="N9" s="31">
        <f t="shared" si="3"/>
        <v>689.5</v>
      </c>
      <c r="O9" s="28">
        <f t="shared" si="4"/>
        <v>84</v>
      </c>
      <c r="P9" s="32">
        <f t="shared" si="5"/>
        <v>588</v>
      </c>
      <c r="R9" s="16" t="s">
        <v>5</v>
      </c>
      <c r="S9">
        <v>609</v>
      </c>
      <c r="T9">
        <v>689.5</v>
      </c>
      <c r="U9">
        <v>588</v>
      </c>
    </row>
    <row r="10" spans="2:21" ht="15.75">
      <c r="B10" s="3" t="s">
        <v>118</v>
      </c>
      <c r="C10" s="3">
        <v>87</v>
      </c>
      <c r="D10" s="3">
        <v>78</v>
      </c>
      <c r="E10" s="3">
        <v>103</v>
      </c>
      <c r="F10" s="3">
        <v>102</v>
      </c>
      <c r="G10" s="3">
        <v>87</v>
      </c>
      <c r="H10" s="3">
        <v>94</v>
      </c>
      <c r="I10" s="3">
        <v>91</v>
      </c>
      <c r="K10" s="3">
        <f t="shared" si="0"/>
        <v>82.5</v>
      </c>
      <c r="L10" s="31">
        <f t="shared" si="1"/>
        <v>577.5</v>
      </c>
      <c r="M10" s="3">
        <f t="shared" si="2"/>
        <v>102.5</v>
      </c>
      <c r="N10" s="31">
        <f t="shared" si="3"/>
        <v>717.5</v>
      </c>
      <c r="O10" s="28">
        <f t="shared" si="4"/>
        <v>90.666666666666671</v>
      </c>
      <c r="P10" s="32">
        <f t="shared" si="5"/>
        <v>634.66666666666674</v>
      </c>
      <c r="R10" s="16" t="s">
        <v>6</v>
      </c>
      <c r="S10">
        <v>577.5</v>
      </c>
      <c r="T10">
        <v>717.5</v>
      </c>
      <c r="U10">
        <v>634.66666666666674</v>
      </c>
    </row>
    <row r="11" spans="2:21" ht="15.75">
      <c r="B11" s="3" t="s">
        <v>119</v>
      </c>
      <c r="C11" s="3">
        <v>93</v>
      </c>
      <c r="D11" s="3">
        <v>80</v>
      </c>
      <c r="E11" s="3">
        <v>98</v>
      </c>
      <c r="F11" s="3">
        <v>93</v>
      </c>
      <c r="G11" s="3">
        <v>65</v>
      </c>
      <c r="H11" s="3">
        <v>96</v>
      </c>
      <c r="I11" s="3">
        <v>87</v>
      </c>
      <c r="K11" s="3">
        <f t="shared" si="0"/>
        <v>86.5</v>
      </c>
      <c r="L11" s="31">
        <f t="shared" si="1"/>
        <v>605.5</v>
      </c>
      <c r="M11" s="3">
        <f t="shared" si="2"/>
        <v>95.5</v>
      </c>
      <c r="N11" s="31">
        <f t="shared" si="3"/>
        <v>668.5</v>
      </c>
      <c r="O11" s="28">
        <f t="shared" si="4"/>
        <v>82.666666666666671</v>
      </c>
      <c r="P11" s="32">
        <f t="shared" si="5"/>
        <v>578.66666666666674</v>
      </c>
      <c r="R11" s="10" t="s">
        <v>7</v>
      </c>
      <c r="S11">
        <v>605.5</v>
      </c>
      <c r="T11">
        <v>668.5</v>
      </c>
      <c r="U11">
        <v>578.66666666666674</v>
      </c>
    </row>
    <row r="14" spans="2:21">
      <c r="B14" s="6" t="s">
        <v>120</v>
      </c>
      <c r="C14" s="17" t="s">
        <v>83</v>
      </c>
      <c r="D14" s="17" t="s">
        <v>83</v>
      </c>
      <c r="E14" s="17" t="s">
        <v>84</v>
      </c>
      <c r="F14" s="17" t="s">
        <v>84</v>
      </c>
      <c r="G14" s="17" t="s">
        <v>85</v>
      </c>
      <c r="H14" s="17" t="s">
        <v>85</v>
      </c>
      <c r="I14" s="17" t="s">
        <v>85</v>
      </c>
    </row>
    <row r="15" spans="2:21">
      <c r="B15" t="s">
        <v>83</v>
      </c>
      <c r="C15" s="24">
        <v>42397</v>
      </c>
      <c r="D15" s="25">
        <v>42398</v>
      </c>
      <c r="E15" s="25">
        <v>42402</v>
      </c>
      <c r="F15" s="25">
        <v>42403</v>
      </c>
      <c r="G15" s="25">
        <v>42409</v>
      </c>
      <c r="H15" s="25">
        <v>42410</v>
      </c>
      <c r="I15" s="25">
        <v>42411</v>
      </c>
      <c r="K15" s="49" t="s">
        <v>121</v>
      </c>
      <c r="L15" s="49"/>
      <c r="M15" s="49"/>
      <c r="N15" s="49"/>
      <c r="O15" s="49"/>
      <c r="P15" s="49"/>
      <c r="S15" t="s">
        <v>120</v>
      </c>
    </row>
    <row r="16" spans="2:21" ht="36.75" customHeight="1">
      <c r="B16" s="21" t="s">
        <v>39</v>
      </c>
      <c r="C16" s="27" t="s">
        <v>122</v>
      </c>
      <c r="D16" s="27" t="s">
        <v>122</v>
      </c>
      <c r="E16" s="27" t="s">
        <v>122</v>
      </c>
      <c r="F16" s="27" t="s">
        <v>122</v>
      </c>
      <c r="G16" s="27" t="s">
        <v>122</v>
      </c>
      <c r="H16" s="27" t="s">
        <v>122</v>
      </c>
      <c r="I16" s="27" t="s">
        <v>122</v>
      </c>
      <c r="K16" s="27" t="s">
        <v>106</v>
      </c>
      <c r="L16" s="30" t="s">
        <v>107</v>
      </c>
      <c r="M16" s="27" t="s">
        <v>108</v>
      </c>
      <c r="N16" s="30" t="s">
        <v>109</v>
      </c>
      <c r="O16" s="27" t="s">
        <v>110</v>
      </c>
      <c r="P16" s="30" t="s">
        <v>111</v>
      </c>
      <c r="R16" t="s">
        <v>39</v>
      </c>
      <c r="S16" t="s">
        <v>125</v>
      </c>
      <c r="T16" t="s">
        <v>126</v>
      </c>
      <c r="U16" t="s">
        <v>127</v>
      </c>
    </row>
    <row r="17" spans="2:21" ht="15.75">
      <c r="B17" s="3" t="s">
        <v>112</v>
      </c>
      <c r="C17" s="3">
        <v>115</v>
      </c>
      <c r="D17" s="3">
        <v>140</v>
      </c>
      <c r="E17" s="3">
        <v>133</v>
      </c>
      <c r="F17" s="3">
        <v>140</v>
      </c>
      <c r="G17" s="3">
        <v>130</v>
      </c>
      <c r="H17" s="3">
        <v>145</v>
      </c>
      <c r="I17" s="9">
        <v>105</v>
      </c>
      <c r="K17" s="9">
        <f>(C17+D17)/2</f>
        <v>127.5</v>
      </c>
      <c r="L17" s="31">
        <f>K17*7</f>
        <v>892.5</v>
      </c>
      <c r="M17" s="9">
        <f>(E17+F17)/2</f>
        <v>136.5</v>
      </c>
      <c r="N17" s="31">
        <f>M17*7</f>
        <v>955.5</v>
      </c>
      <c r="O17" s="28">
        <f>(G17+H17+I17)/3</f>
        <v>126.66666666666667</v>
      </c>
      <c r="P17" s="32">
        <f>O17*7</f>
        <v>886.66666666666674</v>
      </c>
      <c r="R17" s="16" t="s">
        <v>0</v>
      </c>
      <c r="S17">
        <v>892.5</v>
      </c>
      <c r="T17">
        <v>955.5</v>
      </c>
      <c r="U17">
        <v>886.66666666666674</v>
      </c>
    </row>
    <row r="18" spans="2:21" ht="15.75">
      <c r="B18" s="3" t="s">
        <v>113</v>
      </c>
      <c r="C18" s="3">
        <v>145</v>
      </c>
      <c r="D18" s="3">
        <v>155</v>
      </c>
      <c r="E18" s="3">
        <v>152</v>
      </c>
      <c r="F18" s="3">
        <v>175</v>
      </c>
      <c r="G18" s="3">
        <v>165</v>
      </c>
      <c r="H18" s="3">
        <v>170</v>
      </c>
      <c r="I18" s="9">
        <v>145</v>
      </c>
      <c r="K18" s="9">
        <f t="shared" ref="K18:K24" si="6">(C18+D18)/2</f>
        <v>150</v>
      </c>
      <c r="L18" s="31">
        <f t="shared" ref="L18:L24" si="7">K18*7</f>
        <v>1050</v>
      </c>
      <c r="M18" s="3">
        <f t="shared" ref="M18:M24" si="8">(E18+F18)/2</f>
        <v>163.5</v>
      </c>
      <c r="N18" s="31">
        <f t="shared" ref="N18:N24" si="9">M18*7</f>
        <v>1144.5</v>
      </c>
      <c r="O18" s="28">
        <f t="shared" ref="O18:O24" si="10">(G18+H18+I18)/3</f>
        <v>160</v>
      </c>
      <c r="P18" s="32">
        <f t="shared" ref="P18:P24" si="11">O18*7</f>
        <v>1120</v>
      </c>
      <c r="R18" s="16" t="s">
        <v>1</v>
      </c>
      <c r="S18">
        <v>1050</v>
      </c>
      <c r="T18">
        <v>1144.5</v>
      </c>
      <c r="U18">
        <v>1120</v>
      </c>
    </row>
    <row r="19" spans="2:21" ht="15.75">
      <c r="B19" s="3" t="s">
        <v>114</v>
      </c>
      <c r="C19" s="3">
        <v>125</v>
      </c>
      <c r="D19" s="3">
        <v>153</v>
      </c>
      <c r="E19" s="3">
        <v>162</v>
      </c>
      <c r="F19" s="3">
        <v>165</v>
      </c>
      <c r="G19" s="3">
        <v>162</v>
      </c>
      <c r="H19" s="3">
        <v>145</v>
      </c>
      <c r="I19" s="9">
        <v>120</v>
      </c>
      <c r="K19" s="9">
        <f t="shared" si="6"/>
        <v>139</v>
      </c>
      <c r="L19" s="31">
        <f t="shared" si="7"/>
        <v>973</v>
      </c>
      <c r="M19" s="3">
        <f t="shared" si="8"/>
        <v>163.5</v>
      </c>
      <c r="N19" s="31">
        <f t="shared" si="9"/>
        <v>1144.5</v>
      </c>
      <c r="O19" s="28">
        <f t="shared" si="10"/>
        <v>142.33333333333334</v>
      </c>
      <c r="P19" s="32">
        <f t="shared" si="11"/>
        <v>996.33333333333337</v>
      </c>
      <c r="R19" s="16" t="s">
        <v>2</v>
      </c>
      <c r="S19">
        <v>973</v>
      </c>
      <c r="T19">
        <v>1144.5</v>
      </c>
      <c r="U19">
        <v>996.33333333333337</v>
      </c>
    </row>
    <row r="20" spans="2:21" ht="15.75">
      <c r="B20" s="3" t="s">
        <v>115</v>
      </c>
      <c r="C20" s="3">
        <v>138</v>
      </c>
      <c r="D20" s="3">
        <v>161</v>
      </c>
      <c r="E20" s="3">
        <v>150</v>
      </c>
      <c r="F20" s="3">
        <v>215</v>
      </c>
      <c r="G20" s="3">
        <v>175</v>
      </c>
      <c r="H20" s="3">
        <v>171</v>
      </c>
      <c r="I20" s="9">
        <v>180</v>
      </c>
      <c r="K20" s="9">
        <f t="shared" si="6"/>
        <v>149.5</v>
      </c>
      <c r="L20" s="31">
        <f t="shared" si="7"/>
        <v>1046.5</v>
      </c>
      <c r="M20" s="3">
        <f t="shared" si="8"/>
        <v>182.5</v>
      </c>
      <c r="N20" s="31">
        <f t="shared" si="9"/>
        <v>1277.5</v>
      </c>
      <c r="O20" s="28">
        <f t="shared" si="10"/>
        <v>175.33333333333334</v>
      </c>
      <c r="P20" s="32">
        <f t="shared" si="11"/>
        <v>1227.3333333333335</v>
      </c>
      <c r="R20" s="16" t="s">
        <v>3</v>
      </c>
      <c r="S20">
        <v>1046.5</v>
      </c>
      <c r="T20">
        <v>1277.5</v>
      </c>
      <c r="U20">
        <v>1227.3333333333335</v>
      </c>
    </row>
    <row r="21" spans="2:21" ht="15.75">
      <c r="B21" s="3" t="s">
        <v>116</v>
      </c>
      <c r="C21" s="3">
        <v>121</v>
      </c>
      <c r="D21" s="3">
        <v>128</v>
      </c>
      <c r="E21" s="3">
        <v>162</v>
      </c>
      <c r="F21" s="3">
        <v>135</v>
      </c>
      <c r="G21" s="3">
        <v>130</v>
      </c>
      <c r="H21" s="3">
        <v>142</v>
      </c>
      <c r="I21" s="9">
        <v>130</v>
      </c>
      <c r="K21" s="9">
        <f t="shared" si="6"/>
        <v>124.5</v>
      </c>
      <c r="L21" s="31">
        <f t="shared" si="7"/>
        <v>871.5</v>
      </c>
      <c r="M21" s="3">
        <f t="shared" si="8"/>
        <v>148.5</v>
      </c>
      <c r="N21" s="31">
        <f t="shared" si="9"/>
        <v>1039.5</v>
      </c>
      <c r="O21" s="28">
        <f t="shared" si="10"/>
        <v>134</v>
      </c>
      <c r="P21" s="32">
        <f t="shared" si="11"/>
        <v>938</v>
      </c>
      <c r="R21" s="16" t="s">
        <v>4</v>
      </c>
      <c r="S21">
        <v>871.5</v>
      </c>
      <c r="T21">
        <v>1039.5</v>
      </c>
      <c r="U21">
        <v>938</v>
      </c>
    </row>
    <row r="22" spans="2:21" ht="15.75">
      <c r="B22" s="3" t="s">
        <v>117</v>
      </c>
      <c r="C22" s="3">
        <v>119</v>
      </c>
      <c r="D22" s="3">
        <v>140</v>
      </c>
      <c r="E22" s="3">
        <v>170</v>
      </c>
      <c r="F22" s="3">
        <v>167</v>
      </c>
      <c r="G22" s="3">
        <v>185</v>
      </c>
      <c r="H22" s="3">
        <v>142</v>
      </c>
      <c r="I22" s="9">
        <v>120</v>
      </c>
      <c r="K22" s="9">
        <f t="shared" si="6"/>
        <v>129.5</v>
      </c>
      <c r="L22" s="31">
        <f t="shared" si="7"/>
        <v>906.5</v>
      </c>
      <c r="M22" s="9">
        <f t="shared" si="8"/>
        <v>168.5</v>
      </c>
      <c r="N22" s="31">
        <f t="shared" si="9"/>
        <v>1179.5</v>
      </c>
      <c r="O22" s="28">
        <f t="shared" si="10"/>
        <v>149</v>
      </c>
      <c r="P22" s="32">
        <f t="shared" si="11"/>
        <v>1043</v>
      </c>
      <c r="R22" s="16" t="s">
        <v>5</v>
      </c>
      <c r="S22">
        <v>906.5</v>
      </c>
      <c r="T22">
        <v>1179.5</v>
      </c>
      <c r="U22">
        <v>1043</v>
      </c>
    </row>
    <row r="23" spans="2:21" ht="15.75">
      <c r="B23" s="3" t="s">
        <v>118</v>
      </c>
      <c r="C23" s="3">
        <v>119</v>
      </c>
      <c r="D23" s="3">
        <v>132</v>
      </c>
      <c r="E23" s="3">
        <v>180</v>
      </c>
      <c r="F23" s="3">
        <v>177</v>
      </c>
      <c r="G23" s="3">
        <v>168</v>
      </c>
      <c r="H23" s="3">
        <v>185</v>
      </c>
      <c r="I23" s="9">
        <v>150</v>
      </c>
      <c r="K23" s="9">
        <f t="shared" si="6"/>
        <v>125.5</v>
      </c>
      <c r="L23" s="31">
        <f t="shared" si="7"/>
        <v>878.5</v>
      </c>
      <c r="M23" s="9">
        <f t="shared" si="8"/>
        <v>178.5</v>
      </c>
      <c r="N23" s="31">
        <f t="shared" si="9"/>
        <v>1249.5</v>
      </c>
      <c r="O23" s="28">
        <f t="shared" si="10"/>
        <v>167.66666666666666</v>
      </c>
      <c r="P23" s="32">
        <f t="shared" si="11"/>
        <v>1173.6666666666665</v>
      </c>
      <c r="R23" s="16" t="s">
        <v>6</v>
      </c>
      <c r="S23">
        <v>878.5</v>
      </c>
      <c r="T23">
        <v>1249.5</v>
      </c>
      <c r="U23">
        <v>1173.6666666666665</v>
      </c>
    </row>
    <row r="24" spans="2:21" ht="15.75">
      <c r="B24" s="3" t="s">
        <v>119</v>
      </c>
      <c r="C24" s="3">
        <v>121</v>
      </c>
      <c r="D24" s="3">
        <v>130</v>
      </c>
      <c r="E24" s="3">
        <v>180</v>
      </c>
      <c r="F24" s="3">
        <v>181</v>
      </c>
      <c r="G24" s="3">
        <v>175</v>
      </c>
      <c r="H24" s="3">
        <v>176</v>
      </c>
      <c r="I24" s="9">
        <v>150</v>
      </c>
      <c r="K24" s="9">
        <f t="shared" si="6"/>
        <v>125.5</v>
      </c>
      <c r="L24" s="31">
        <f t="shared" si="7"/>
        <v>878.5</v>
      </c>
      <c r="M24" s="3">
        <f t="shared" si="8"/>
        <v>180.5</v>
      </c>
      <c r="N24" s="31">
        <f t="shared" si="9"/>
        <v>1263.5</v>
      </c>
      <c r="O24" s="28">
        <f t="shared" si="10"/>
        <v>167</v>
      </c>
      <c r="P24" s="32">
        <f t="shared" si="11"/>
        <v>1169</v>
      </c>
      <c r="R24" s="10" t="s">
        <v>7</v>
      </c>
      <c r="S24">
        <v>878.5</v>
      </c>
      <c r="T24">
        <v>1263.5</v>
      </c>
      <c r="U24">
        <v>1169</v>
      </c>
    </row>
  </sheetData>
  <mergeCells count="2">
    <mergeCell ref="K2:P2"/>
    <mergeCell ref="K15:P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3" sqref="N1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8</vt:i4>
      </vt:variant>
    </vt:vector>
  </HeadingPairs>
  <TitlesOfParts>
    <vt:vector size="12" baseType="lpstr">
      <vt:lpstr>BW and Dosing Volume</vt:lpstr>
      <vt:lpstr>Biochemistry</vt:lpstr>
      <vt:lpstr>Food Intake and Water Intake</vt:lpstr>
      <vt:lpstr>Sheet1</vt:lpstr>
      <vt:lpstr>Total Bilirubin Graph</vt:lpstr>
      <vt:lpstr>Direct Bilirubin Graph</vt:lpstr>
      <vt:lpstr>SGPT Graph</vt:lpstr>
      <vt:lpstr>SGOT Graph</vt:lpstr>
      <vt:lpstr>ALP Graph</vt:lpstr>
      <vt:lpstr>FOOD Intake Graph</vt:lpstr>
      <vt:lpstr>Water Intake Graph</vt:lpstr>
      <vt:lpstr>Body Weight 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2016-02-28T11:56:00Z</dcterms:modified>
</cp:coreProperties>
</file>